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6915" activeTab="0"/>
  </bookViews>
  <sheets>
    <sheet name="Commercial Banks" sheetId="1" r:id="rId1"/>
    <sheet name="Industrial Banks" sheetId="2" r:id="rId2"/>
    <sheet name="Credit Unions" sheetId="3" r:id="rId3"/>
    <sheet name="Foreign Bank - RC" sheetId="4" r:id="rId4"/>
    <sheet name="Foreign Bank - RI" sheetId="5" r:id="rId5"/>
    <sheet name="Trust Companies RC" sheetId="6" r:id="rId6"/>
    <sheet name="Trust Company - RI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b" localSheetId="2">#REF!</definedName>
    <definedName name="\b">#REF!</definedName>
    <definedName name="\c" localSheetId="2">#REF!</definedName>
    <definedName name="\c">#REF!</definedName>
    <definedName name="C_1_010" localSheetId="2">'[17]Master'!$D$6</definedName>
    <definedName name="C_1_010">'[9]Master'!$D$6</definedName>
    <definedName name="C_1_025B" localSheetId="2">'[19]Master'!$D$13</definedName>
    <definedName name="C_1_025B">'[11]Master'!$D$13</definedName>
    <definedName name="C_3_388" localSheetId="2">'[14]Master'!$F$31</definedName>
    <definedName name="C_3_388">'[5]Master'!$F$31</definedName>
    <definedName name="CC_010" localSheetId="2">'[17]Master'!$C$6</definedName>
    <definedName name="CC_010">'[9]Master'!$C$6</definedName>
    <definedName name="CC_025B" localSheetId="2">'[14]Master'!$C$13</definedName>
    <definedName name="CC_025B">'[5]Master'!$C$13</definedName>
    <definedName name="CC_115">'[12]Master'!$C$108</definedName>
    <definedName name="CC_131" localSheetId="2">'[15]Master'!$C$111</definedName>
    <definedName name="CC_131">'[6]Master'!$C$111</definedName>
    <definedName name="CC_230" localSheetId="2">'[14]Master'!$C$113</definedName>
    <definedName name="CC_230">'[5]Master'!$C$113</definedName>
    <definedName name="CC_300" localSheetId="2">'[18]Master'!$C$26</definedName>
    <definedName name="CC_300">'[10]Master'!$C$26</definedName>
    <definedName name="CC_310" localSheetId="2">'[15]Master'!$C$120</definedName>
    <definedName name="CC_310">'[6]Master'!$C$120</definedName>
    <definedName name="CC_340" localSheetId="2">'[15]Master'!$C$27</definedName>
    <definedName name="CC_340">'[6]Master'!$C$27</definedName>
    <definedName name="CC_380" localSheetId="2">'[14]Master'!$C$28</definedName>
    <definedName name="CC_380">'[5]Master'!$C$28</definedName>
    <definedName name="CC_550" localSheetId="2">'[19]Master'!$C$34</definedName>
    <definedName name="CC_550">'[11]Master'!$C$34</definedName>
    <definedName name="CC_551" localSheetId="2">'[19]Master'!$C$35</definedName>
    <definedName name="CC_551">'[11]Master'!$C$35</definedName>
    <definedName name="CC_661A" localSheetId="2">'[17]Master'!$C$157</definedName>
    <definedName name="CC_661A">'[9]Master'!$C$157</definedName>
    <definedName name="CC_719" localSheetId="2">'[14]Master'!$C$57</definedName>
    <definedName name="CC_719">'[5]Master'!$C$57</definedName>
    <definedName name="CC_798" localSheetId="2">'[14]Master'!$C$72</definedName>
    <definedName name="CC_798">'[5]Master'!$C$72</definedName>
    <definedName name="Data" localSheetId="2">'[16]Jun 2000 Data'!#REF!</definedName>
    <definedName name="Data">'[8]Jun 2000 Data'!#REF!</definedName>
    <definedName name="FiduciaryStatement" localSheetId="2">#REF!</definedName>
    <definedName name="FiduciaryStatement">#REF!</definedName>
    <definedName name="HTML1_1" localSheetId="5" hidden="1">"[TRST4Q96.XLS]Abstract!$A$1:$B$43"</definedName>
    <definedName name="HTML1_1" hidden="1">"'[profile.xls]1q97 - Tables'!$A$1:$E$48"</definedName>
    <definedName name="HTML1_10" hidden="1">""</definedName>
    <definedName name="HTML1_11" hidden="1">1</definedName>
    <definedName name="HTML1_12" localSheetId="5" hidden="1">"P:\STATS\trst4q96.htm"</definedName>
    <definedName name="HTML1_12" hidden="1">"P:\STATS\prof197.htm"</definedName>
    <definedName name="HTML1_2" hidden="1">1</definedName>
    <definedName name="HTML1_3" localSheetId="5" hidden="1">"4th Quarter 1996"</definedName>
    <definedName name="HTML1_3" hidden="1">"profile"</definedName>
    <definedName name="HTML1_4" localSheetId="5" hidden="1">"Trust Company Report of Condition"</definedName>
    <definedName name="HTML1_4" hidden="1">"Profile of State Chartered Banks 3/31/97 "</definedName>
    <definedName name="HTML1_5" localSheetId="5" hidden="1">"Abstract of Trust Company Report of Income"</definedName>
    <definedName name="HTML1_5" hidden="1">""</definedName>
    <definedName name="HTML1_6" hidden="1">-4146</definedName>
    <definedName name="HTML1_7" hidden="1">-4146</definedName>
    <definedName name="HTML1_8" localSheetId="5" hidden="1">"3/24/97"</definedName>
    <definedName name="HTML1_8" hidden="1">"5/28/97"</definedName>
    <definedName name="HTML1_9" hidden="1">"Patrick Carroll"</definedName>
    <definedName name="HTML2_1" hidden="1">"[FBIN496.XLS]Abstract!$A$1:$B$38"</definedName>
    <definedName name="HTML2_10" hidden="1">"pcarroll@sbd.ca.gov"</definedName>
    <definedName name="HTML2_11" hidden="1">1</definedName>
    <definedName name="HTML2_12" hidden="1">"P:\STATS\fbin4q96.htm"</definedName>
    <definedName name="HTML2_2" hidden="1">1</definedName>
    <definedName name="HTML2_3" hidden="1">"4th Quarter 1996"</definedName>
    <definedName name="HTML2_4" hidden="1">"Foreign Bank Report of Income"</definedName>
    <definedName name="HTML2_5" hidden="1">"Abstract of foreign bank report of income."</definedName>
    <definedName name="HTML2_6" hidden="1">-4146</definedName>
    <definedName name="HTML2_7" hidden="1">-4146</definedName>
    <definedName name="HTML2_8" hidden="1">"3/24/97"</definedName>
    <definedName name="HTML2_9" hidden="1">"Patrick Carroll"</definedName>
    <definedName name="HTMLCount" hidden="1">1</definedName>
    <definedName name="_xlnm.Print_Area" localSheetId="0">'Commercial Banks'!$A$4:$E$43</definedName>
    <definedName name="_xlnm.Print_Area" localSheetId="2">'Credit Unions'!$A$1:$E$40</definedName>
    <definedName name="_xlnm.Print_Area" localSheetId="3">'Foreign Bank - RC'!$A$1:$E$45</definedName>
    <definedName name="_xlnm.Print_Area" localSheetId="1">'Industrial Banks'!$A$4:$E$42</definedName>
    <definedName name="_xlnm.Print_Area" localSheetId="5">'Trust Companies RC'!$A$4:$E$45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test" hidden="1">"Fiduciary Statement"</definedName>
    <definedName name="test2" hidden="1">"Consolidated statement of fiduciary assets"</definedName>
    <definedName name="test3" hidden="1">"'[FID4Q96.XLS]Fiduciary Statement'!$A$1:$E$34"</definedName>
    <definedName name="test4" hidden="1">"P:\STATS\fid4q96.htm"</definedName>
    <definedName name="test5" hidden="1">"Fiduciary Statement"</definedName>
    <definedName name="test6" hidden="1">"Consolidated statement of fiduciary assets"</definedName>
  </definedNames>
  <calcPr fullCalcOnLoad="1"/>
</workbook>
</file>

<file path=xl/sharedStrings.xml><?xml version="1.0" encoding="utf-8"?>
<sst xmlns="http://schemas.openxmlformats.org/spreadsheetml/2006/main" count="244" uniqueCount="189">
  <si>
    <t>Number of Banks</t>
  </si>
  <si>
    <t>Loans &amp; Leases (Net)*</t>
  </si>
  <si>
    <t>Reserve for loans</t>
  </si>
  <si>
    <t>Total Assets</t>
  </si>
  <si>
    <t>Total Deposits</t>
  </si>
  <si>
    <t>Total Equity Capital</t>
  </si>
  <si>
    <t>Noncurrent Loans &amp; Leases**</t>
  </si>
  <si>
    <t>Total Past Due Loans &amp; Leases***</t>
  </si>
  <si>
    <t>Other Real Estate Owned****</t>
  </si>
  <si>
    <t>Interest Earned</t>
  </si>
  <si>
    <t>Interest Expense</t>
  </si>
  <si>
    <t>Net Interest Income</t>
  </si>
  <si>
    <t>Noninterest Income</t>
  </si>
  <si>
    <t>Loan Loss Provision</t>
  </si>
  <si>
    <t>Noninterest Expense</t>
  </si>
  <si>
    <t>Net Income</t>
  </si>
  <si>
    <t>Return on Assets#</t>
  </si>
  <si>
    <t>Return on Equity#</t>
  </si>
  <si>
    <t>Net Interest Margin#</t>
  </si>
  <si>
    <t>Loans &amp; Leases/Deposits</t>
  </si>
  <si>
    <t>Loans &amp; Leases/Assets</t>
  </si>
  <si>
    <t>LLR/Total Loans</t>
  </si>
  <si>
    <t>Equity Capital/Assets</t>
  </si>
  <si>
    <t>Noncurrent Loans &amp; Leases/Total Loans &amp; Leases</t>
  </si>
  <si>
    <t>Total Past Due Loans &amp; Leases/Total Loans &amp; Leases</t>
  </si>
  <si>
    <t>Reserves for Loans/Noncurrent Loans&amp;Leases</t>
  </si>
  <si>
    <t>Change</t>
  </si>
  <si>
    <t>%</t>
  </si>
  <si>
    <t>$</t>
  </si>
  <si>
    <t>Period Ending</t>
  </si>
  <si>
    <t>Number of Thrift and Loans</t>
  </si>
  <si>
    <t>Noncurrent Loans&amp;Leases/Total Loans&amp;Leases</t>
  </si>
  <si>
    <t>Tot. Past Due Loans&amp;Leases/Total Loans&amp;Leases</t>
  </si>
  <si>
    <t>PROFILE OF INDUSTRIAL BANKS</t>
  </si>
  <si>
    <t>(In Millions of Dollars)</t>
  </si>
  <si>
    <t>PROFILE OF STATE CHARTERED BANKS</t>
  </si>
  <si>
    <t>(in Thousands)</t>
  </si>
  <si>
    <t>ASSETS</t>
  </si>
  <si>
    <t>Cash and due from</t>
  </si>
  <si>
    <t>U.S. Treasury securities</t>
  </si>
  <si>
    <t>Obligations of other U.S. Government agencies and corporations</t>
  </si>
  <si>
    <t>Obligations of States and political subdivisions</t>
  </si>
  <si>
    <t>Other Securities</t>
  </si>
  <si>
    <t>Loans</t>
  </si>
  <si>
    <t>Reserve for possible loan losses</t>
  </si>
  <si>
    <t xml:space="preserve">Loans (net) </t>
  </si>
  <si>
    <t xml:space="preserve">Bank premises, furniture and fixtures and other assets representing bank premises </t>
  </si>
  <si>
    <t xml:space="preserve">        Capital leases included above</t>
  </si>
  <si>
    <t>Real estate owned other than bank premises</t>
  </si>
  <si>
    <t>Investments in subsidiaries not consolidated</t>
  </si>
  <si>
    <t>Other assets (complete schedule on reverse)</t>
  </si>
  <si>
    <t xml:space="preserve">TOTAL ASSETS </t>
  </si>
  <si>
    <t>LIABILITIES</t>
  </si>
  <si>
    <t xml:space="preserve">Liabilities for borrowed money </t>
  </si>
  <si>
    <t xml:space="preserve">Mortgage indebtedness </t>
  </si>
  <si>
    <t>Other liabilities</t>
  </si>
  <si>
    <t xml:space="preserve">TOTAL LIABILITIES </t>
  </si>
  <si>
    <t xml:space="preserve">Capital notes and debentures </t>
  </si>
  <si>
    <t>SHAREHOLDERS EQUITY</t>
  </si>
  <si>
    <t xml:space="preserve">Preferred stock </t>
  </si>
  <si>
    <t xml:space="preserve">Number shares outstanding </t>
  </si>
  <si>
    <t xml:space="preserve">Common stock </t>
  </si>
  <si>
    <t xml:space="preserve">Number shares authorized </t>
  </si>
  <si>
    <t>Number shares outstanding</t>
  </si>
  <si>
    <t>Surplus</t>
  </si>
  <si>
    <t xml:space="preserve">TOTAL CONTRIBUTED CAPITAL </t>
  </si>
  <si>
    <t>Retained earnings and other capital reserves</t>
  </si>
  <si>
    <t xml:space="preserve">TOTAL SHAREHOLDERS EQUITY </t>
  </si>
  <si>
    <t>TOTAL LIABILITIES AND CAPITAL ACCOUNTS</t>
  </si>
  <si>
    <t>MEMORANDA</t>
  </si>
  <si>
    <t>Assets deposited with State Treasurer to qualify for exercise of fiduciary powers (market value)</t>
  </si>
  <si>
    <t>PROFILE OF CREDIT UNIONS</t>
  </si>
  <si>
    <t>PERIOD ENDING</t>
  </si>
  <si>
    <t>Number of Credit Unions</t>
  </si>
  <si>
    <t>Loans to Members</t>
  </si>
  <si>
    <t>Allowance for Loan Losses</t>
  </si>
  <si>
    <t>Members' Shares</t>
  </si>
  <si>
    <t>Members' Equity</t>
  </si>
  <si>
    <t>Total Delinquent Loans**</t>
  </si>
  <si>
    <t>Foreclosed and Repossessed Assets (1)</t>
  </si>
  <si>
    <t>Provision for Loan Losses</t>
  </si>
  <si>
    <t>Other Income</t>
  </si>
  <si>
    <t>Operating Expenses</t>
  </si>
  <si>
    <t>Return on Average Assets</t>
  </si>
  <si>
    <t>Net  Margin/Average Assets</t>
  </si>
  <si>
    <t>Capital/Assets</t>
  </si>
  <si>
    <t>Total Loans/Total Shares</t>
  </si>
  <si>
    <t>Total Loans/Total Assets</t>
  </si>
  <si>
    <t>Delinquent Loans/Total Loans</t>
  </si>
  <si>
    <t>Net  Charge-Offs/Average Loans</t>
  </si>
  <si>
    <t>** Delinquent Loans are loans past due 60 days or more.</t>
  </si>
  <si>
    <t>(1) prior to 3/31/04 this item was other real estate owned</t>
  </si>
  <si>
    <t>FOREIGN BANKS</t>
  </si>
  <si>
    <t>STATEMENT OF CONDITION</t>
  </si>
  <si>
    <t>(in thousands of dollars)</t>
  </si>
  <si>
    <t>Number of institutions</t>
  </si>
  <si>
    <t>Assets:</t>
  </si>
  <si>
    <t>Cash &amp; Due From Banks.</t>
  </si>
  <si>
    <t>U.S. Treas Securities</t>
  </si>
  <si>
    <t>U.S. Gov't Obligations</t>
  </si>
  <si>
    <t>Frn Govt Securities.</t>
  </si>
  <si>
    <t>Mortgage-backed - guaranteed by US Govt</t>
  </si>
  <si>
    <t>Mortgage-backed - other</t>
  </si>
  <si>
    <t>Other asset-backed</t>
  </si>
  <si>
    <t>All Other Securities</t>
  </si>
  <si>
    <t>FF Sold - US Depository Institutions</t>
  </si>
  <si>
    <t>FF Sold - With others</t>
  </si>
  <si>
    <t>Securities purchased - US Depositary Institutions</t>
  </si>
  <si>
    <t>Securities purchased - with others</t>
  </si>
  <si>
    <t>Loans-Net Unearnd Inc</t>
  </si>
  <si>
    <t>Trading assets - US Treas and Agcy Securities</t>
  </si>
  <si>
    <t>Other trading assets</t>
  </si>
  <si>
    <t>Cust Liab-B/A U.S.</t>
  </si>
  <si>
    <t xml:space="preserve">Cust Liab-B/A Non-US </t>
  </si>
  <si>
    <t>Othr/Claim Nonrelated</t>
  </si>
  <si>
    <t>Tot Claims-Nonrelated</t>
  </si>
  <si>
    <t xml:space="preserve">Net D/F Related Banks </t>
  </si>
  <si>
    <t>Liabilities</t>
  </si>
  <si>
    <t>Total Deposits/Credit Balances</t>
  </si>
  <si>
    <t>FF Purch - with U.S. Depository Institutions</t>
  </si>
  <si>
    <t>FF Purch - with others</t>
  </si>
  <si>
    <t>Securities sold - with U.S. Dep Institutions</t>
  </si>
  <si>
    <t>Securities sold - with others</t>
  </si>
  <si>
    <t>Other Borrowed Money</t>
  </si>
  <si>
    <t>Liab B/A Outstanding</t>
  </si>
  <si>
    <t>Trading Liabilities</t>
  </si>
  <si>
    <t>Othr Liab-Nonrelated</t>
  </si>
  <si>
    <t>Total Liab-Nonrelated</t>
  </si>
  <si>
    <t>Net D/T - Related Bks</t>
  </si>
  <si>
    <t>Total Liabilities</t>
  </si>
  <si>
    <t>Operating income:</t>
  </si>
  <si>
    <t xml:space="preserve">    Income from fiduciary activities </t>
  </si>
  <si>
    <t xml:space="preserve">    Interest on federal funds sold</t>
  </si>
  <si>
    <t xml:space="preserve">    Interest on U.S. Treasury securities</t>
  </si>
  <si>
    <t xml:space="preserve">    Interest on obligations of other U.S. government agencies and corporations</t>
  </si>
  <si>
    <t xml:space="preserve">    Interest on obligations of states and political subdivisions of the U.S</t>
  </si>
  <si>
    <t xml:space="preserve">    Interest on other securities</t>
  </si>
  <si>
    <t xml:space="preserve">    Interest and fees on loans</t>
  </si>
  <si>
    <t xml:space="preserve">    Other income</t>
  </si>
  <si>
    <t>TOTAL OPERATING INCOME</t>
  </si>
  <si>
    <t xml:space="preserve">    Salaries and employee benefits</t>
  </si>
  <si>
    <t xml:space="preserve">    Interest on borrowed money </t>
  </si>
  <si>
    <t xml:space="preserve">    Interest on capital notes</t>
  </si>
  <si>
    <t xml:space="preserve">    Occupancy expense of premises, gross</t>
  </si>
  <si>
    <t xml:space="preserve">    Less rental income</t>
  </si>
  <si>
    <t xml:space="preserve">    Occupancy expense of premises, net</t>
  </si>
  <si>
    <t xml:space="preserve">    Furniture and equipment expense</t>
  </si>
  <si>
    <t xml:space="preserve">    Provision for possible loan losses</t>
  </si>
  <si>
    <t xml:space="preserve">   Other operating expenses</t>
  </si>
  <si>
    <t>TOTAL OPERATING EXPENSES</t>
  </si>
  <si>
    <t xml:space="preserve">Income before income taxes and securities gains or losses </t>
  </si>
  <si>
    <t>Applicable income taxes</t>
  </si>
  <si>
    <t>Income before securities gains or losses</t>
  </si>
  <si>
    <t>Securities gains (losses), gross</t>
  </si>
  <si>
    <t>Securities gains (losses), net</t>
  </si>
  <si>
    <t>Net income before extraordinary items</t>
  </si>
  <si>
    <t>Extraordinary items, Net of tax effect</t>
  </si>
  <si>
    <t>NET INCOME</t>
  </si>
  <si>
    <t>Number of trust companies</t>
  </si>
  <si>
    <t>REPORT OF INCOME</t>
  </si>
  <si>
    <t>Operating income</t>
  </si>
  <si>
    <t xml:space="preserve">    Interest and fees on loans and leases </t>
  </si>
  <si>
    <t xml:space="preserve">    Interest on Federal funds Sold</t>
  </si>
  <si>
    <t xml:space="preserve">    Income on interbank placements and CDs purchased </t>
  </si>
  <si>
    <t xml:space="preserve">    Income on securities purchased under resale agreement</t>
  </si>
  <si>
    <t xml:space="preserve">    Interest and dividends on investment securities</t>
  </si>
  <si>
    <t xml:space="preserve">    Service charges, commissions &amp; fees</t>
  </si>
  <si>
    <t xml:space="preserve">    Net profit/loss on foreign exchange trading</t>
  </si>
  <si>
    <t xml:space="preserve">    Income from H/O, branches &amp; wholly-owned subsidiaries</t>
  </si>
  <si>
    <t xml:space="preserve">    Other operating income</t>
  </si>
  <si>
    <t xml:space="preserve">    TOTAL OPERATING INCOME</t>
  </si>
  <si>
    <t xml:space="preserve">    Salaries and employee benefits </t>
  </si>
  <si>
    <t xml:space="preserve">    Interest on time CDs of $100,000 and over</t>
  </si>
  <si>
    <t xml:space="preserve">    Interest on all other deposits or credit balances</t>
  </si>
  <si>
    <t xml:space="preserve">    Interest expense - Federal funds purchased</t>
  </si>
  <si>
    <t xml:space="preserve">    Interest expense - securities sold under repurchase agreements</t>
  </si>
  <si>
    <t xml:space="preserve">    Interest on borrowings (other than H/O, branches, &amp; wholly-owned subsidiaries)</t>
  </si>
  <si>
    <t xml:space="preserve">    Interest on borrowings from H/O, branches &amp; wholly-owned subsidiaries</t>
  </si>
  <si>
    <t xml:space="preserve">    Other operating expenses</t>
  </si>
  <si>
    <t xml:space="preserve">    Provision for loan losses</t>
  </si>
  <si>
    <t xml:space="preserve">    TOTAL OPERATING EXPENSES</t>
  </si>
  <si>
    <t>Income before income taxes and securities gain or losses</t>
  </si>
  <si>
    <t>Net securities gains or losses</t>
  </si>
  <si>
    <t>Income before taxes</t>
  </si>
  <si>
    <t>Extraordinary item, net of tax effect</t>
  </si>
  <si>
    <t xml:space="preserve">NET INCOME </t>
  </si>
  <si>
    <t>(in thousands)</t>
  </si>
  <si>
    <t>TRUST COMPANIES</t>
  </si>
  <si>
    <t>REPORT OF CONDITION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</si>
</sst>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m/d/yy;@"/>
    <numFmt numFmtId="167" formatCode="_(* #,##0.0_);_(* \(#,##0.0\);_(* &quot;-&quot;?_);_(@_)"/>
    <numFmt numFmtId="168" formatCode="&quot;$&quot;#,##0;&quot;$&quot;\-#,##0"/>
    <numFmt numFmtId="169" formatCode="&quot;$&quot;#,##0;[Red]&quot;$&quot;\-#,##0"/>
    <numFmt numFmtId="170" formatCode="&quot;$&quot;#,##0.00;&quot;$&quot;\-#,##0.00"/>
    <numFmt numFmtId="171" formatCode="&quot;$&quot;#,##0.00;[Red]&quot;$&quot;\-#,##0.00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mm/dd/yy_)"/>
    <numFmt numFmtId="177" formatCode="#,##0.0_);\(#,##0.0\)"/>
    <numFmt numFmtId="178" formatCode="0.0%"/>
    <numFmt numFmtId="179" formatCode="_(* #,##0.000_);_(* \(#,##0.00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0.0000000000"/>
    <numFmt numFmtId="190" formatCode="0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_);\(0\)"/>
    <numFmt numFmtId="194" formatCode="&quot;$&quot;#,##0"/>
    <numFmt numFmtId="195" formatCode="_(* #,##0.0000_);_(* \(#,##0.0000\);_(* &quot;-&quot;??_);_(@_)"/>
    <numFmt numFmtId="196" formatCode="_(* #,##0.00000_);_(* \(#,##0.00000\);_(* &quot;-&quot;??_);_(@_)"/>
    <numFmt numFmtId="197" formatCode="0.0E+00"/>
    <numFmt numFmtId="198" formatCode="0E+00"/>
    <numFmt numFmtId="199" formatCode="&quot;$&quot;#,##0.0"/>
    <numFmt numFmtId="200" formatCode="&quot;$&quot;#,##0.00"/>
    <numFmt numFmtId="201" formatCode="hh:mm_)"/>
    <numFmt numFmtId="202" formatCode="#,##0.000_);\(#,##0.000\)"/>
    <numFmt numFmtId="203" formatCode="0.00_);\(0.00\)"/>
    <numFmt numFmtId="204" formatCode=";;;"/>
    <numFmt numFmtId="205" formatCode="mm/dd/yy"/>
    <numFmt numFmtId="206" formatCode="0.0_);\(0.0\)"/>
    <numFmt numFmtId="207" formatCode="_(* #,##0.00_);_(* \(#,##0.00\);_(* &quot;-&quot;?_);_(@_)"/>
    <numFmt numFmtId="208" formatCode="#,##0.000_);[Red]\(#,##0.000\)"/>
    <numFmt numFmtId="209" formatCode="#,##0.0_);[Red]\(#,##0.0\)"/>
    <numFmt numFmtId="210" formatCode="m/d/yy"/>
    <numFmt numFmtId="211" formatCode="[$-409]dddd\ :\ mmmm\ dd\,\ yyyy"/>
    <numFmt numFmtId="212" formatCode="[$-409]hh:mm:ss\ AM/PM"/>
    <numFmt numFmtId="213" formatCode="00000"/>
    <numFmt numFmtId="214" formatCode="#,##0_ ;[Red]\-#,##0\ "/>
    <numFmt numFmtId="215" formatCode="0.00_ ;[Red]\-0.00\ "/>
    <numFmt numFmtId="216" formatCode="_ * #,##0.0_ ;_ * \-#,##0.0_ ;_ * &quot;-&quot;?_ ;_ @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00_ ;_ * \-#,##0.000_ ;_ * &quot;-&quot;???_ ;_ @_ "/>
    <numFmt numFmtId="222" formatCode="m/d"/>
    <numFmt numFmtId="223" formatCode="0;[Red]0"/>
    <numFmt numFmtId="224" formatCode="0_ ;[Red]\-0\ "/>
    <numFmt numFmtId="225" formatCode="mmm\-yyyy"/>
    <numFmt numFmtId="226" formatCode="#,##0.000000_ ;\-#,##0.000000\ "/>
    <numFmt numFmtId="227" formatCode="mm/dd/yy;@"/>
  </numFmts>
  <fonts count="15">
    <font>
      <sz val="10"/>
      <name val="Arial"/>
      <family val="0"/>
    </font>
    <font>
      <sz val="9"/>
      <name val="Arial"/>
      <family val="2"/>
    </font>
    <font>
      <sz val="9"/>
      <name val="Tms Rmn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name val="Helv"/>
      <family val="0"/>
    </font>
    <font>
      <b/>
      <sz val="9"/>
      <name val="Times New Roman"/>
      <family val="1"/>
    </font>
    <font>
      <sz val="9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3" fontId="1" fillId="0" borderId="0" xfId="15" applyFont="1" applyAlignment="1" applyProtection="1">
      <alignment/>
      <protection hidden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applyProtection="1">
      <alignment/>
      <protection/>
    </xf>
    <xf numFmtId="43" fontId="1" fillId="0" borderId="0" xfId="15" applyNumberFormat="1" applyFont="1" applyAlignment="1" applyProtection="1">
      <alignment/>
      <protection/>
    </xf>
    <xf numFmtId="43" fontId="1" fillId="0" borderId="0" xfId="15" applyNumberFormat="1" applyFont="1" applyAlignment="1">
      <alignment/>
    </xf>
    <xf numFmtId="43" fontId="1" fillId="0" borderId="0" xfId="15" applyNumberFormat="1" applyFont="1" applyBorder="1" applyAlignment="1" applyProtection="1">
      <alignment/>
      <protection/>
    </xf>
    <xf numFmtId="43" fontId="1" fillId="0" borderId="0" xfId="15" applyNumberFormat="1" applyFont="1" applyAlignment="1">
      <alignment horizontal="right"/>
    </xf>
    <xf numFmtId="166" fontId="1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9" fontId="1" fillId="0" borderId="0" xfId="22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" fontId="1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8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 quotePrefix="1">
      <alignment horizontal="left"/>
    </xf>
    <xf numFmtId="0" fontId="2" fillId="0" borderId="1" xfId="0" applyFont="1" applyBorder="1" applyAlignment="1" applyProtection="1">
      <alignment horizontal="left"/>
      <protection/>
    </xf>
    <xf numFmtId="187" fontId="0" fillId="0" borderId="0" xfId="22" applyNumberForma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226" fontId="0" fillId="0" borderId="0" xfId="0" applyNumberFormat="1" applyAlignment="1">
      <alignment/>
    </xf>
    <xf numFmtId="187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18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15" applyNumberFormat="1" applyFont="1" applyFill="1" applyAlignment="1">
      <alignment/>
    </xf>
    <xf numFmtId="43" fontId="1" fillId="0" borderId="0" xfId="15" applyNumberFormat="1" applyFont="1" applyFill="1" applyAlignment="1">
      <alignment/>
    </xf>
    <xf numFmtId="178" fontId="0" fillId="0" borderId="0" xfId="0" applyNumberFormat="1" applyAlignment="1">
      <alignment/>
    </xf>
    <xf numFmtId="178" fontId="1" fillId="0" borderId="0" xfId="22" applyNumberFormat="1" applyFont="1" applyAlignment="1">
      <alignment/>
    </xf>
    <xf numFmtId="178" fontId="1" fillId="0" borderId="0" xfId="22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/>
    </xf>
    <xf numFmtId="0" fontId="11" fillId="0" borderId="0" xfId="21" applyFont="1" applyAlignment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99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178" fontId="1" fillId="0" borderId="0" xfId="22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0" fontId="1" fillId="0" borderId="0" xfId="15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5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 applyProtection="1">
      <alignment/>
      <protection/>
    </xf>
    <xf numFmtId="3" fontId="13" fillId="0" borderId="0" xfId="0" applyNumberFormat="1" applyFont="1" applyFill="1" applyBorder="1" applyAlignment="1">
      <alignment/>
    </xf>
    <xf numFmtId="0" fontId="9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 quotePrefix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Continuous"/>
      <protection/>
    </xf>
    <xf numFmtId="0" fontId="1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 locked="0"/>
    </xf>
    <xf numFmtId="178" fontId="1" fillId="0" borderId="0" xfId="22" applyNumberFormat="1" applyFont="1" applyBorder="1" applyAlignment="1" applyProtection="1">
      <alignment/>
      <protection locked="0"/>
    </xf>
    <xf numFmtId="164" fontId="1" fillId="0" borderId="0" xfId="22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15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 quotePrefix="1">
      <alignment horizontal="left"/>
      <protection/>
    </xf>
    <xf numFmtId="3" fontId="1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199" fontId="1" fillId="0" borderId="0" xfId="0" applyNumberFormat="1" applyFont="1" applyBorder="1" applyAlignment="1" applyProtection="1">
      <alignment/>
      <protection/>
    </xf>
    <xf numFmtId="199" fontId="1" fillId="0" borderId="0" xfId="22" applyNumberFormat="1" applyFont="1" applyBorder="1" applyAlignment="1" applyProtection="1">
      <alignment/>
      <protection locked="0"/>
    </xf>
    <xf numFmtId="194" fontId="1" fillId="0" borderId="0" xfId="0" applyNumberFormat="1" applyFont="1" applyBorder="1" applyAlignment="1" applyProtection="1">
      <alignment/>
      <protection locked="0"/>
    </xf>
    <xf numFmtId="194" fontId="1" fillId="0" borderId="0" xfId="0" applyNumberFormat="1" applyFont="1" applyBorder="1" applyAlignment="1" applyProtection="1">
      <alignment/>
      <protection/>
    </xf>
    <xf numFmtId="199" fontId="1" fillId="0" borderId="0" xfId="15" applyNumberFormat="1" applyFont="1" applyAlignment="1">
      <alignment/>
    </xf>
    <xf numFmtId="3" fontId="9" fillId="0" borderId="0" xfId="21" applyNumberFormat="1" applyFont="1" applyAlignment="1">
      <alignment horizontal="centerContinuous"/>
      <protection/>
    </xf>
    <xf numFmtId="164" fontId="1" fillId="0" borderId="0" xfId="0" applyNumberFormat="1" applyFont="1" applyAlignment="1">
      <alignment horizontal="centerContinuous"/>
    </xf>
    <xf numFmtId="3" fontId="9" fillId="0" borderId="0" xfId="21" applyNumberFormat="1" applyFont="1" applyAlignment="1">
      <alignment horizontal="center"/>
      <protection/>
    </xf>
    <xf numFmtId="164" fontId="1" fillId="0" borderId="0" xfId="0" applyNumberFormat="1" applyFont="1" applyAlignment="1">
      <alignment/>
    </xf>
    <xf numFmtId="0" fontId="9" fillId="0" borderId="0" xfId="21" applyFont="1" applyAlignment="1">
      <alignment horizontal="center"/>
      <protection/>
    </xf>
    <xf numFmtId="166" fontId="1" fillId="0" borderId="0" xfId="21" applyNumberFormat="1" applyFont="1" applyAlignment="1">
      <alignment horizontal="center"/>
      <protection/>
    </xf>
    <xf numFmtId="166" fontId="1" fillId="0" borderId="0" xfId="0" applyNumberFormat="1" applyFont="1" applyAlignment="1">
      <alignment/>
    </xf>
    <xf numFmtId="0" fontId="14" fillId="0" borderId="0" xfId="0" applyFont="1" applyAlignment="1" applyProtection="1">
      <alignment horizontal="left"/>
      <protection/>
    </xf>
    <xf numFmtId="10" fontId="1" fillId="0" borderId="0" xfId="22" applyNumberFormat="1" applyFont="1" applyAlignment="1">
      <alignment/>
    </xf>
    <xf numFmtId="0" fontId="9" fillId="0" borderId="0" xfId="0" applyFont="1" applyAlignment="1">
      <alignment/>
    </xf>
    <xf numFmtId="194" fontId="1" fillId="0" borderId="0" xfId="0" applyNumberFormat="1" applyFont="1" applyAlignment="1">
      <alignment/>
    </xf>
    <xf numFmtId="3" fontId="7" fillId="0" borderId="0" xfId="21" applyNumberFormat="1" applyFont="1" applyAlignment="1">
      <alignment horizontal="centerContinuous"/>
      <protection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21" applyFont="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194" fontId="1" fillId="0" borderId="0" xfId="17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 quotePrefix="1">
      <alignment horizontal="right"/>
      <protection/>
    </xf>
    <xf numFmtId="43" fontId="1" fillId="0" borderId="0" xfId="15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 wrapText="1"/>
      <protection/>
    </xf>
    <xf numFmtId="0" fontId="8" fillId="0" borderId="0" xfId="0" applyFont="1" applyAlignment="1">
      <alignment horizontal="centerContinuous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ign Bank Report of Condition Dec 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dat%2006%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$2MM%20to%20$10M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$10MM%20to%20$50M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ARROLL\LOCALS~1\Temp\CBS1628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\AR%20Stat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ST\Trust%20Company%20Report%20of%20Income%202000-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2MM%20to%20$10M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10MM%20to%20$50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dat%2007%20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18\Local%20Settings\Temporary%20Internet%20Files\OLK37\PdatCU%2007%20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yan\Local%20Settings\Temporary%20Internet%20Files\OLKBB\PdatCU%2006%20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oreign%20Banks\FBC%20Report%20of%20Condition%20200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dat%20ib%2006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dat%20ib%2007%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bs%20peer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BS%20peer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Report\AR%20Sta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UST\Trust%20Company%20Report%20of%20Income%202000-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q 06 Data"/>
      <sheetName val="1q 06 Abstract"/>
      <sheetName val="2q 06 Data"/>
      <sheetName val="2q 06 Abstract"/>
      <sheetName val="3 06 Data"/>
      <sheetName val="3q 06 Abstract"/>
      <sheetName val="4 06 Data"/>
      <sheetName val="4q 06 Abstract"/>
      <sheetName val="1q 07 Data"/>
      <sheetName val="1q 07 Abstract"/>
      <sheetName val="2q 07 Data"/>
      <sheetName val="2q 07 Abstrac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4.8515625" style="30" bestFit="1" customWidth="1"/>
    <col min="2" max="3" width="9.8515625" style="30" bestFit="1" customWidth="1"/>
    <col min="4" max="16384" width="9.140625" style="30" customWidth="1"/>
  </cols>
  <sheetData>
    <row r="1" spans="1:5" ht="15">
      <c r="A1" s="133" t="s">
        <v>35</v>
      </c>
      <c r="B1" s="133"/>
      <c r="C1" s="133"/>
      <c r="D1" s="133"/>
      <c r="E1" s="133"/>
    </row>
    <row r="2" spans="1:5" ht="12">
      <c r="A2" s="134" t="s">
        <v>34</v>
      </c>
      <c r="B2" s="134"/>
      <c r="C2" s="134"/>
      <c r="D2" s="134"/>
      <c r="E2" s="134"/>
    </row>
    <row r="4" spans="4:5" ht="12">
      <c r="D4" s="32" t="s">
        <v>26</v>
      </c>
      <c r="E4" s="32"/>
    </row>
    <row r="5" spans="2:5" ht="12">
      <c r="B5" s="65">
        <v>38898</v>
      </c>
      <c r="C5" s="65">
        <v>39263</v>
      </c>
      <c r="D5" s="31" t="s">
        <v>27</v>
      </c>
      <c r="E5" s="31" t="s">
        <v>28</v>
      </c>
    </row>
    <row r="6" spans="2:3" ht="12">
      <c r="B6" s="1"/>
      <c r="C6" s="1"/>
    </row>
    <row r="7" spans="1:5" ht="12">
      <c r="A7" s="9" t="s">
        <v>0</v>
      </c>
      <c r="B7" s="2">
        <v>183</v>
      </c>
      <c r="C7" s="2">
        <v>205</v>
      </c>
      <c r="D7" s="59">
        <f>(C7-B7)/B7</f>
        <v>0.12021857923497267</v>
      </c>
      <c r="E7" s="33">
        <f>C7-B7</f>
        <v>22</v>
      </c>
    </row>
    <row r="8" spans="1:4" ht="12">
      <c r="A8" s="10"/>
      <c r="B8" s="1"/>
      <c r="C8" s="1"/>
      <c r="D8" s="59"/>
    </row>
    <row r="9" spans="1:5" ht="12">
      <c r="A9" s="9" t="s">
        <v>1</v>
      </c>
      <c r="B9" s="64">
        <v>135056.599</v>
      </c>
      <c r="C9" s="64">
        <v>151960.687</v>
      </c>
      <c r="D9" s="59">
        <f aca="true" t="shared" si="0" ref="D9:D43">(C9-B9)/B9</f>
        <v>0.12516299185055016</v>
      </c>
      <c r="E9" s="64">
        <f>C9-B9</f>
        <v>16904.088000000018</v>
      </c>
    </row>
    <row r="10" spans="1:5" ht="12">
      <c r="A10" s="10" t="s">
        <v>2</v>
      </c>
      <c r="B10" s="3">
        <v>1607.748</v>
      </c>
      <c r="C10" s="3">
        <v>1754.775</v>
      </c>
      <c r="D10" s="59">
        <f t="shared" si="0"/>
        <v>0.09144903305741947</v>
      </c>
      <c r="E10" s="3">
        <f aca="true" t="shared" si="1" ref="E10:E43">C10-B10</f>
        <v>147.02700000000004</v>
      </c>
    </row>
    <row r="11" spans="1:5" ht="12">
      <c r="A11" s="9"/>
      <c r="B11" s="3"/>
      <c r="C11" s="3"/>
      <c r="D11" s="59"/>
      <c r="E11" s="3"/>
    </row>
    <row r="12" spans="1:5" ht="12">
      <c r="A12" s="9" t="s">
        <v>3</v>
      </c>
      <c r="B12" s="3">
        <v>195114.387</v>
      </c>
      <c r="C12" s="3">
        <v>214607.443</v>
      </c>
      <c r="D12" s="59">
        <f t="shared" si="0"/>
        <v>0.09990578501010289</v>
      </c>
      <c r="E12" s="3">
        <f t="shared" si="1"/>
        <v>19493.05600000001</v>
      </c>
    </row>
    <row r="13" spans="1:5" ht="12">
      <c r="A13" s="10"/>
      <c r="B13" s="3"/>
      <c r="C13" s="3"/>
      <c r="D13" s="59"/>
      <c r="E13" s="3"/>
    </row>
    <row r="14" spans="1:5" ht="12">
      <c r="A14" s="9" t="s">
        <v>4</v>
      </c>
      <c r="B14" s="3">
        <v>142603.406</v>
      </c>
      <c r="C14" s="3">
        <v>152132.548</v>
      </c>
      <c r="D14" s="59">
        <f t="shared" si="0"/>
        <v>0.06682268164057752</v>
      </c>
      <c r="E14" s="3">
        <f t="shared" si="1"/>
        <v>9529.142000000022</v>
      </c>
    </row>
    <row r="15" spans="1:5" ht="12">
      <c r="A15" s="9" t="s">
        <v>5</v>
      </c>
      <c r="B15" s="3">
        <v>23696.091</v>
      </c>
      <c r="C15" s="3">
        <v>27900.369</v>
      </c>
      <c r="D15" s="59">
        <f t="shared" si="0"/>
        <v>0.1774249600915188</v>
      </c>
      <c r="E15" s="3">
        <f t="shared" si="1"/>
        <v>4204.277999999998</v>
      </c>
    </row>
    <row r="16" spans="1:5" ht="12">
      <c r="A16" s="9"/>
      <c r="B16" s="4"/>
      <c r="C16" s="4"/>
      <c r="D16" s="59"/>
      <c r="E16" s="3"/>
    </row>
    <row r="17" spans="1:5" ht="12">
      <c r="A17" s="10" t="s">
        <v>6</v>
      </c>
      <c r="B17" s="4">
        <v>530.537</v>
      </c>
      <c r="C17" s="4">
        <v>853.76</v>
      </c>
      <c r="D17" s="59">
        <f t="shared" si="0"/>
        <v>0.6092374330159818</v>
      </c>
      <c r="E17" s="3">
        <f t="shared" si="1"/>
        <v>323.22299999999996</v>
      </c>
    </row>
    <row r="18" spans="1:5" ht="12">
      <c r="A18" s="9" t="s">
        <v>7</v>
      </c>
      <c r="B18" s="4">
        <v>1124.601</v>
      </c>
      <c r="C18" s="4">
        <v>1733.319</v>
      </c>
      <c r="D18" s="59">
        <f t="shared" si="0"/>
        <v>0.5412746387385391</v>
      </c>
      <c r="E18" s="3">
        <f t="shared" si="1"/>
        <v>608.7179999999998</v>
      </c>
    </row>
    <row r="19" spans="1:5" ht="12">
      <c r="A19" s="9" t="s">
        <v>8</v>
      </c>
      <c r="B19" s="4">
        <v>47.069</v>
      </c>
      <c r="C19" s="4">
        <v>43.085</v>
      </c>
      <c r="D19" s="59">
        <f t="shared" si="0"/>
        <v>-0.08464169623318961</v>
      </c>
      <c r="E19" s="3">
        <f t="shared" si="1"/>
        <v>-3.9840000000000018</v>
      </c>
    </row>
    <row r="20" spans="1:5" ht="12">
      <c r="A20" s="9"/>
      <c r="B20" s="4"/>
      <c r="C20" s="4"/>
      <c r="D20" s="59"/>
      <c r="E20" s="3"/>
    </row>
    <row r="21" spans="1:5" ht="12">
      <c r="A21" s="10" t="s">
        <v>9</v>
      </c>
      <c r="B21" s="4">
        <v>5774.543</v>
      </c>
      <c r="C21" s="4">
        <v>6664.154</v>
      </c>
      <c r="D21" s="59">
        <f t="shared" si="0"/>
        <v>0.1540573860130578</v>
      </c>
      <c r="E21" s="3">
        <f t="shared" si="1"/>
        <v>889.6110000000008</v>
      </c>
    </row>
    <row r="22" spans="1:5" ht="12">
      <c r="A22" s="9" t="s">
        <v>10</v>
      </c>
      <c r="B22" s="4">
        <v>2019.174</v>
      </c>
      <c r="C22" s="4">
        <v>2782.183</v>
      </c>
      <c r="D22" s="59">
        <f t="shared" si="0"/>
        <v>0.3778817476849444</v>
      </c>
      <c r="E22" s="3">
        <f t="shared" si="1"/>
        <v>763.009</v>
      </c>
    </row>
    <row r="23" spans="1:5" ht="12">
      <c r="A23" s="9" t="s">
        <v>11</v>
      </c>
      <c r="B23" s="4">
        <f>B21-B22</f>
        <v>3755.3689999999997</v>
      </c>
      <c r="C23" s="4">
        <f>C21-C22</f>
        <v>3881.9710000000005</v>
      </c>
      <c r="D23" s="59">
        <f t="shared" si="0"/>
        <v>0.0337122663578468</v>
      </c>
      <c r="E23" s="3">
        <f t="shared" si="1"/>
        <v>126.60200000000077</v>
      </c>
    </row>
    <row r="24" spans="1:5" ht="12">
      <c r="A24" s="9"/>
      <c r="B24" s="4"/>
      <c r="C24" s="4"/>
      <c r="D24" s="59"/>
      <c r="E24" s="3"/>
    </row>
    <row r="25" spans="1:5" ht="12">
      <c r="A25" s="10" t="s">
        <v>12</v>
      </c>
      <c r="B25" s="4">
        <v>891.191</v>
      </c>
      <c r="C25" s="4">
        <v>1095.024</v>
      </c>
      <c r="D25" s="59">
        <f t="shared" si="0"/>
        <v>0.228719769387258</v>
      </c>
      <c r="E25" s="3">
        <f t="shared" si="1"/>
        <v>203.83299999999986</v>
      </c>
    </row>
    <row r="26" spans="1:5" ht="12">
      <c r="A26" s="9" t="s">
        <v>13</v>
      </c>
      <c r="B26" s="4">
        <v>99.25</v>
      </c>
      <c r="C26" s="4">
        <v>163.091</v>
      </c>
      <c r="D26" s="59">
        <f t="shared" si="0"/>
        <v>0.6432342569269522</v>
      </c>
      <c r="E26" s="3">
        <f t="shared" si="1"/>
        <v>63.84100000000001</v>
      </c>
    </row>
    <row r="27" spans="1:5" ht="12">
      <c r="A27" s="10" t="s">
        <v>14</v>
      </c>
      <c r="B27" s="4">
        <v>2479.464</v>
      </c>
      <c r="C27" s="4">
        <v>2728.267</v>
      </c>
      <c r="D27" s="59">
        <f t="shared" si="0"/>
        <v>0.10034547789360922</v>
      </c>
      <c r="E27" s="3">
        <f t="shared" si="1"/>
        <v>248.80299999999988</v>
      </c>
    </row>
    <row r="28" spans="1:5" ht="12">
      <c r="A28" s="9"/>
      <c r="B28" s="1"/>
      <c r="C28" s="1"/>
      <c r="D28" s="59"/>
      <c r="E28" s="3"/>
    </row>
    <row r="29" spans="1:5" ht="12">
      <c r="A29" s="9" t="s">
        <v>15</v>
      </c>
      <c r="B29" s="5">
        <v>1305.244</v>
      </c>
      <c r="C29" s="5">
        <v>1318.048</v>
      </c>
      <c r="D29" s="59">
        <f t="shared" si="0"/>
        <v>0.009809660109527482</v>
      </c>
      <c r="E29" s="3">
        <f t="shared" si="1"/>
        <v>12.804000000000087</v>
      </c>
    </row>
    <row r="30" spans="1:5" ht="12">
      <c r="A30" s="9"/>
      <c r="B30" s="6"/>
      <c r="C30" s="6"/>
      <c r="D30" s="59"/>
      <c r="E30" s="3"/>
    </row>
    <row r="31" spans="1:5" ht="12">
      <c r="A31" s="10" t="s">
        <v>16</v>
      </c>
      <c r="B31" s="6">
        <f>B29*2/B12*100</f>
        <v>1.3379269669130036</v>
      </c>
      <c r="C31" s="6">
        <f>(C29*2)/C12*100</f>
        <v>1.2283339119789987</v>
      </c>
      <c r="D31" s="59">
        <f t="shared" si="0"/>
        <v>-0.08191258390349124</v>
      </c>
      <c r="E31" s="3">
        <f t="shared" si="1"/>
        <v>-0.10959305493400495</v>
      </c>
    </row>
    <row r="32" spans="1:5" ht="12">
      <c r="A32" s="9" t="s">
        <v>17</v>
      </c>
      <c r="B32" s="6">
        <f>B29*2/B15*100</f>
        <v>11.016534330493581</v>
      </c>
      <c r="C32" s="6">
        <f>(C29*2)/C15*100</f>
        <v>9.448247799159933</v>
      </c>
      <c r="D32" s="59">
        <f t="shared" si="0"/>
        <v>-0.14235752227382956</v>
      </c>
      <c r="E32" s="3">
        <f t="shared" si="1"/>
        <v>-1.5682865313336478</v>
      </c>
    </row>
    <row r="33" spans="1:5" ht="12">
      <c r="A33" s="9" t="s">
        <v>18</v>
      </c>
      <c r="B33" s="6">
        <f>B23*2/B12*100</f>
        <v>3.8494024533413826</v>
      </c>
      <c r="C33" s="6">
        <v>3.6177412542024467</v>
      </c>
      <c r="D33" s="59">
        <f t="shared" si="0"/>
        <v>-0.060181080556502446</v>
      </c>
      <c r="E33" s="3">
        <f t="shared" si="1"/>
        <v>-0.2316611991389359</v>
      </c>
    </row>
    <row r="34" spans="1:5" ht="12">
      <c r="A34" s="9"/>
      <c r="B34" s="7"/>
      <c r="C34" s="7"/>
      <c r="D34" s="59"/>
      <c r="E34" s="3"/>
    </row>
    <row r="35" spans="1:5" ht="12">
      <c r="A35" s="9" t="s">
        <v>19</v>
      </c>
      <c r="B35" s="1">
        <f>B9/B14*100</f>
        <v>94.70783537947193</v>
      </c>
      <c r="C35" s="1">
        <f>C9/C14*100</f>
        <v>99.88703206364492</v>
      </c>
      <c r="D35" s="59">
        <f t="shared" si="0"/>
        <v>0.05468604222048973</v>
      </c>
      <c r="E35" s="3">
        <f t="shared" si="1"/>
        <v>5.179196684172993</v>
      </c>
    </row>
    <row r="36" spans="1:5" ht="12">
      <c r="A36" s="10" t="s">
        <v>20</v>
      </c>
      <c r="B36" s="1">
        <f>B9/B12*100</f>
        <v>69.21919038189634</v>
      </c>
      <c r="C36" s="1">
        <f>C9/C12*100</f>
        <v>70.80867507470373</v>
      </c>
      <c r="D36" s="59">
        <f t="shared" si="0"/>
        <v>0.022963063913892648</v>
      </c>
      <c r="E36" s="3">
        <f t="shared" si="1"/>
        <v>1.589484692807389</v>
      </c>
    </row>
    <row r="37" spans="1:5" ht="12">
      <c r="A37" s="9" t="s">
        <v>21</v>
      </c>
      <c r="B37" s="1">
        <f>(B10/B9)*100</f>
        <v>1.1904253564092786</v>
      </c>
      <c r="C37" s="1">
        <f>(C10/C9)*100</f>
        <v>1.1547559007811015</v>
      </c>
      <c r="D37" s="59">
        <f t="shared" si="0"/>
        <v>-0.02996362219280019</v>
      </c>
      <c r="E37" s="3">
        <f t="shared" si="1"/>
        <v>-0.03566945562817714</v>
      </c>
    </row>
    <row r="38" spans="1:5" ht="12">
      <c r="A38" s="9" t="s">
        <v>22</v>
      </c>
      <c r="B38" s="1">
        <f>B15/B12*100</f>
        <v>12.144717447207007</v>
      </c>
      <c r="C38" s="1">
        <f>C15/C12*100</f>
        <v>13.00065301090233</v>
      </c>
      <c r="D38" s="59">
        <f t="shared" si="0"/>
        <v>0.0704780137879755</v>
      </c>
      <c r="E38" s="3">
        <f t="shared" si="1"/>
        <v>0.8559355636953221</v>
      </c>
    </row>
    <row r="39" spans="1:5" ht="12">
      <c r="A39" s="10"/>
      <c r="B39" s="1"/>
      <c r="C39" s="1"/>
      <c r="D39" s="59"/>
      <c r="E39" s="3"/>
    </row>
    <row r="40" spans="1:5" ht="12">
      <c r="A40" s="9" t="s">
        <v>23</v>
      </c>
      <c r="B40" s="1">
        <f>B17/B9*100</f>
        <v>0.392825677477633</v>
      </c>
      <c r="C40" s="1">
        <f>C17/C9*100</f>
        <v>0.5618295210786984</v>
      </c>
      <c r="D40" s="59">
        <f t="shared" si="0"/>
        <v>0.43022606028774263</v>
      </c>
      <c r="E40" s="3">
        <f t="shared" si="1"/>
        <v>0.16900384360106546</v>
      </c>
    </row>
    <row r="41" spans="1:5" ht="12">
      <c r="A41" s="11" t="s">
        <v>24</v>
      </c>
      <c r="B41" s="8">
        <f>B18/B9*100</f>
        <v>0.8326886715102313</v>
      </c>
      <c r="C41" s="8">
        <f>C18/C9*100</f>
        <v>1.1406364594811287</v>
      </c>
      <c r="D41" s="59">
        <f t="shared" si="0"/>
        <v>0.36982343882783764</v>
      </c>
      <c r="E41" s="3">
        <f t="shared" si="1"/>
        <v>0.3079477879708974</v>
      </c>
    </row>
    <row r="42" spans="1:5" ht="12">
      <c r="A42" s="12"/>
      <c r="B42" s="1"/>
      <c r="C42" s="1"/>
      <c r="D42" s="59"/>
      <c r="E42" s="3"/>
    </row>
    <row r="43" spans="1:5" ht="12">
      <c r="A43" s="9" t="s">
        <v>25</v>
      </c>
      <c r="B43" s="1">
        <f>B10/B17*100</f>
        <v>303.0416351734186</v>
      </c>
      <c r="C43" s="1">
        <f>C10/C17*100</f>
        <v>205.53492784857573</v>
      </c>
      <c r="D43" s="59">
        <f t="shared" si="0"/>
        <v>-0.32176010160796453</v>
      </c>
      <c r="E43" s="3">
        <f t="shared" si="1"/>
        <v>-97.50670732484289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E12" sqref="E12"/>
    </sheetView>
  </sheetViews>
  <sheetFormatPr defaultColWidth="9.140625" defaultRowHeight="12.75"/>
  <cols>
    <col min="1" max="1" width="42.140625" style="0" bestFit="1" customWidth="1"/>
    <col min="2" max="3" width="9.8515625" style="0" bestFit="1" customWidth="1"/>
    <col min="5" max="5" width="9.8515625" style="0" bestFit="1" customWidth="1"/>
  </cols>
  <sheetData>
    <row r="1" spans="1:5" ht="15.75">
      <c r="A1" s="135" t="s">
        <v>33</v>
      </c>
      <c r="B1" s="136"/>
      <c r="C1" s="136"/>
      <c r="D1" s="136"/>
      <c r="E1" s="136"/>
    </row>
    <row r="2" spans="1:5" ht="12.75">
      <c r="A2" s="137" t="s">
        <v>34</v>
      </c>
      <c r="B2" s="137"/>
      <c r="C2" s="137"/>
      <c r="D2" s="137"/>
      <c r="E2" s="137"/>
    </row>
    <row r="4" spans="1:5" ht="12.75">
      <c r="A4" s="14" t="s">
        <v>29</v>
      </c>
      <c r="B4" s="24">
        <v>38898</v>
      </c>
      <c r="C4" s="24">
        <v>39263</v>
      </c>
      <c r="D4" s="26" t="s">
        <v>26</v>
      </c>
      <c r="E4" s="26"/>
    </row>
    <row r="5" spans="1:5" ht="15.75">
      <c r="A5" s="15"/>
      <c r="D5" s="13" t="s">
        <v>27</v>
      </c>
      <c r="E5" s="13" t="s">
        <v>28</v>
      </c>
    </row>
    <row r="6" spans="1:5" ht="12.75">
      <c r="A6" s="16" t="s">
        <v>30</v>
      </c>
      <c r="B6" s="10">
        <v>15</v>
      </c>
      <c r="C6" s="10">
        <v>14</v>
      </c>
      <c r="D6" s="58">
        <f>(C6-B6)/B6</f>
        <v>-0.06666666666666667</v>
      </c>
      <c r="E6" s="25">
        <f>C6-B6</f>
        <v>-1</v>
      </c>
    </row>
    <row r="7" spans="1:4" ht="12.75">
      <c r="A7" s="10"/>
      <c r="D7" s="57"/>
    </row>
    <row r="8" spans="1:5" ht="12.75">
      <c r="A8" s="9" t="s">
        <v>1</v>
      </c>
      <c r="B8" s="18">
        <v>15612.317</v>
      </c>
      <c r="C8" s="18">
        <v>10459.467</v>
      </c>
      <c r="D8" s="58">
        <f aca="true" t="shared" si="0" ref="D8:D42">(C8-B8)/B8</f>
        <v>-0.33005030579381645</v>
      </c>
      <c r="E8" s="18">
        <f>C8-B8</f>
        <v>-5152.8499999999985</v>
      </c>
    </row>
    <row r="9" spans="1:5" ht="12.75">
      <c r="A9" s="10" t="s">
        <v>2</v>
      </c>
      <c r="B9" s="18">
        <v>274.715</v>
      </c>
      <c r="C9" s="18">
        <v>104.209</v>
      </c>
      <c r="D9" s="58">
        <f t="shared" si="0"/>
        <v>-0.6206650528729774</v>
      </c>
      <c r="E9" s="18">
        <f aca="true" t="shared" si="1" ref="E9:E42">C9-B9</f>
        <v>-170.50599999999997</v>
      </c>
    </row>
    <row r="10" spans="1:5" ht="12.75">
      <c r="A10" s="9"/>
      <c r="B10" s="18"/>
      <c r="C10" s="18"/>
      <c r="D10" s="58"/>
      <c r="E10" s="18">
        <f t="shared" si="1"/>
        <v>0</v>
      </c>
    </row>
    <row r="11" spans="1:5" ht="12.75">
      <c r="A11" s="9" t="s">
        <v>3</v>
      </c>
      <c r="B11" s="18">
        <v>17173.772</v>
      </c>
      <c r="C11" s="18">
        <v>15166.829</v>
      </c>
      <c r="D11" s="58">
        <f t="shared" si="0"/>
        <v>-0.1168609318907926</v>
      </c>
      <c r="E11" s="18">
        <f t="shared" si="1"/>
        <v>-2006.9430000000011</v>
      </c>
    </row>
    <row r="12" spans="1:5" ht="12.75">
      <c r="A12" s="10"/>
      <c r="B12" s="18"/>
      <c r="C12" s="18"/>
      <c r="D12" s="58"/>
      <c r="E12" s="18">
        <f t="shared" si="1"/>
        <v>0</v>
      </c>
    </row>
    <row r="13" spans="1:5" ht="12.75">
      <c r="A13" s="9" t="s">
        <v>4</v>
      </c>
      <c r="B13" s="18">
        <v>12992.369</v>
      </c>
      <c r="C13" s="18">
        <v>13079.194</v>
      </c>
      <c r="D13" s="58">
        <f t="shared" si="0"/>
        <v>0.006682768939213388</v>
      </c>
      <c r="E13" s="18">
        <f t="shared" si="1"/>
        <v>86.82499999999891</v>
      </c>
    </row>
    <row r="14" spans="1:5" ht="12.75">
      <c r="A14" s="9" t="s">
        <v>5</v>
      </c>
      <c r="B14" s="18">
        <v>2126.165</v>
      </c>
      <c r="C14" s="18">
        <v>1217.616</v>
      </c>
      <c r="D14" s="58">
        <f t="shared" si="0"/>
        <v>-0.42731819966935775</v>
      </c>
      <c r="E14" s="18">
        <f t="shared" si="1"/>
        <v>-908.549</v>
      </c>
    </row>
    <row r="15" spans="1:5" ht="12.75">
      <c r="A15" s="9"/>
      <c r="B15" s="18"/>
      <c r="C15" s="18"/>
      <c r="D15" s="58"/>
      <c r="E15" s="18">
        <f t="shared" si="1"/>
        <v>0</v>
      </c>
    </row>
    <row r="16" spans="1:5" ht="12.75">
      <c r="A16" s="10" t="s">
        <v>6</v>
      </c>
      <c r="B16" s="18">
        <v>99.74</v>
      </c>
      <c r="C16" s="18">
        <v>445.082</v>
      </c>
      <c r="D16" s="58">
        <f t="shared" si="0"/>
        <v>3.4624222979747343</v>
      </c>
      <c r="E16" s="18">
        <f t="shared" si="1"/>
        <v>345.342</v>
      </c>
    </row>
    <row r="17" spans="1:5" ht="12.75">
      <c r="A17" s="9" t="s">
        <v>7</v>
      </c>
      <c r="B17" s="18">
        <v>450.381</v>
      </c>
      <c r="C17" s="18">
        <v>981.893</v>
      </c>
      <c r="D17" s="58">
        <f t="shared" si="0"/>
        <v>1.1801385937683875</v>
      </c>
      <c r="E17" s="18">
        <f t="shared" si="1"/>
        <v>531.5120000000001</v>
      </c>
    </row>
    <row r="18" spans="1:5" ht="12.75">
      <c r="A18" s="9" t="s">
        <v>8</v>
      </c>
      <c r="B18" s="18">
        <v>3.723</v>
      </c>
      <c r="C18" s="18">
        <v>86.758</v>
      </c>
      <c r="D18" s="58">
        <f t="shared" si="0"/>
        <v>22.30325006715015</v>
      </c>
      <c r="E18" s="18">
        <f t="shared" si="1"/>
        <v>83.035</v>
      </c>
    </row>
    <row r="19" spans="1:5" ht="12.75">
      <c r="A19" s="9"/>
      <c r="B19" s="18"/>
      <c r="C19" s="18"/>
      <c r="D19" s="58"/>
      <c r="E19" s="18">
        <f t="shared" si="1"/>
        <v>0</v>
      </c>
    </row>
    <row r="20" spans="1:5" ht="12.75">
      <c r="A20" s="10" t="s">
        <v>9</v>
      </c>
      <c r="B20" s="18">
        <v>795.727</v>
      </c>
      <c r="C20" s="18">
        <v>582.701</v>
      </c>
      <c r="D20" s="58">
        <f t="shared" si="0"/>
        <v>-0.2677124189577581</v>
      </c>
      <c r="E20" s="18">
        <f t="shared" si="1"/>
        <v>-213.02599999999995</v>
      </c>
    </row>
    <row r="21" spans="1:5" ht="12.75">
      <c r="A21" s="9" t="s">
        <v>10</v>
      </c>
      <c r="B21" s="18">
        <v>330.209</v>
      </c>
      <c r="C21" s="18">
        <v>261.053</v>
      </c>
      <c r="D21" s="58">
        <f t="shared" si="0"/>
        <v>-0.20943099673237253</v>
      </c>
      <c r="E21" s="18">
        <f t="shared" si="1"/>
        <v>-69.156</v>
      </c>
    </row>
    <row r="22" spans="1:5" ht="12.75">
      <c r="A22" s="9" t="s">
        <v>11</v>
      </c>
      <c r="B22" s="19">
        <f>B20-B21</f>
        <v>465.518</v>
      </c>
      <c r="C22" s="19">
        <f>C20-C21</f>
        <v>321.648</v>
      </c>
      <c r="D22" s="58">
        <f t="shared" si="0"/>
        <v>-0.30905357043121845</v>
      </c>
      <c r="E22" s="18">
        <f t="shared" si="1"/>
        <v>-143.86999999999995</v>
      </c>
    </row>
    <row r="23" spans="1:5" ht="12.75">
      <c r="A23" s="9"/>
      <c r="B23" s="18"/>
      <c r="C23" s="18"/>
      <c r="D23" s="58"/>
      <c r="E23" s="18"/>
    </row>
    <row r="24" spans="1:5" ht="12.75">
      <c r="A24" s="10" t="s">
        <v>12</v>
      </c>
      <c r="B24" s="18">
        <v>38.116</v>
      </c>
      <c r="C24" s="18">
        <v>9.308</v>
      </c>
      <c r="D24" s="58">
        <f t="shared" si="0"/>
        <v>-0.7557980900409277</v>
      </c>
      <c r="E24" s="18">
        <f t="shared" si="1"/>
        <v>-28.808</v>
      </c>
    </row>
    <row r="25" spans="1:5" ht="12.75">
      <c r="A25" s="9" t="s">
        <v>13</v>
      </c>
      <c r="B25" s="18">
        <v>45.399</v>
      </c>
      <c r="C25" s="18">
        <v>66.537</v>
      </c>
      <c r="D25" s="58">
        <f t="shared" si="0"/>
        <v>0.46560496927245104</v>
      </c>
      <c r="E25" s="18">
        <f t="shared" si="1"/>
        <v>21.138000000000005</v>
      </c>
    </row>
    <row r="26" spans="1:5" ht="12.75">
      <c r="A26" s="10" t="s">
        <v>14</v>
      </c>
      <c r="B26" s="18">
        <v>267.861</v>
      </c>
      <c r="C26" s="18">
        <v>181.595</v>
      </c>
      <c r="D26" s="58">
        <f t="shared" si="0"/>
        <v>-0.32205509573995467</v>
      </c>
      <c r="E26" s="18">
        <f t="shared" si="1"/>
        <v>-86.26599999999999</v>
      </c>
    </row>
    <row r="27" spans="1:5" ht="12.75">
      <c r="A27" s="9"/>
      <c r="B27" s="18"/>
      <c r="C27" s="18"/>
      <c r="D27" s="58"/>
      <c r="E27" s="18"/>
    </row>
    <row r="28" spans="1:5" ht="12.75">
      <c r="A28" s="9" t="s">
        <v>15</v>
      </c>
      <c r="B28" s="18">
        <v>117.144</v>
      </c>
      <c r="C28" s="18">
        <v>-676.344</v>
      </c>
      <c r="D28" s="58">
        <f t="shared" si="0"/>
        <v>-6.7736119647613195</v>
      </c>
      <c r="E28" s="18">
        <f t="shared" si="1"/>
        <v>-793.488</v>
      </c>
    </row>
    <row r="29" spans="1:5" ht="12.75">
      <c r="A29" s="9"/>
      <c r="B29" s="18"/>
      <c r="C29" s="18"/>
      <c r="D29" s="58"/>
      <c r="E29" s="18"/>
    </row>
    <row r="30" spans="1:5" ht="12.75">
      <c r="A30" s="10" t="s">
        <v>16</v>
      </c>
      <c r="B30" s="20">
        <f>(B28*2)/B11*100</f>
        <v>1.364219811465996</v>
      </c>
      <c r="C30" s="20">
        <f>(C28*2)/C11*100</f>
        <v>-8.918726518245839</v>
      </c>
      <c r="D30" s="58">
        <f t="shared" si="0"/>
        <v>-7.537602256825268</v>
      </c>
      <c r="E30" s="18">
        <f t="shared" si="1"/>
        <v>-10.282946329711834</v>
      </c>
    </row>
    <row r="31" spans="1:5" ht="12.75">
      <c r="A31" s="9" t="s">
        <v>17</v>
      </c>
      <c r="B31" s="20">
        <f>(B28*2)/B14*100</f>
        <v>11.019276490770944</v>
      </c>
      <c r="C31" s="20">
        <f>(C28*2)/C14*100</f>
        <v>-111.09315252099185</v>
      </c>
      <c r="D31" s="58">
        <f t="shared" si="0"/>
        <v>-11.081710229708504</v>
      </c>
      <c r="E31" s="18">
        <f t="shared" si="1"/>
        <v>-122.1124290117628</v>
      </c>
    </row>
    <row r="32" spans="1:5" ht="12.75">
      <c r="A32" s="9" t="s">
        <v>18</v>
      </c>
      <c r="B32" s="20">
        <f>(B22*2)/B11*100</f>
        <v>5.421266801492415</v>
      </c>
      <c r="C32" s="20">
        <f>(C22*2)/C11*100</f>
        <v>4.2414666902356455</v>
      </c>
      <c r="D32" s="58">
        <f t="shared" si="0"/>
        <v>-0.21762443252783342</v>
      </c>
      <c r="E32" s="18">
        <f t="shared" si="1"/>
        <v>-1.1798001112567693</v>
      </c>
    </row>
    <row r="33" spans="1:5" ht="12.75">
      <c r="A33" s="9"/>
      <c r="B33" s="21"/>
      <c r="C33" s="21"/>
      <c r="D33" s="58"/>
      <c r="E33" s="18"/>
    </row>
    <row r="34" spans="1:5" ht="12.75">
      <c r="A34" s="9" t="s">
        <v>19</v>
      </c>
      <c r="B34" s="21">
        <f>B8/B13*100</f>
        <v>120.16528317506992</v>
      </c>
      <c r="C34" s="21">
        <f>C8/C13*100</f>
        <v>79.97027186843472</v>
      </c>
      <c r="D34" s="58">
        <f t="shared" si="0"/>
        <v>-0.33449770386738664</v>
      </c>
      <c r="E34" s="18">
        <f t="shared" si="1"/>
        <v>-40.195011306635195</v>
      </c>
    </row>
    <row r="35" spans="1:5" ht="12.75">
      <c r="A35" s="10" t="s">
        <v>20</v>
      </c>
      <c r="B35" s="21">
        <f>B8/B11*100</f>
        <v>90.90790887406679</v>
      </c>
      <c r="C35" s="21">
        <f>C8/C11*100</f>
        <v>68.96278055221696</v>
      </c>
      <c r="D35" s="58">
        <f t="shared" si="0"/>
        <v>-0.2413995503103042</v>
      </c>
      <c r="E35" s="18">
        <f t="shared" si="1"/>
        <v>-21.945128321849836</v>
      </c>
    </row>
    <row r="36" spans="1:5" ht="12.75">
      <c r="A36" s="9" t="s">
        <v>21</v>
      </c>
      <c r="B36" s="20">
        <f>(B9/B8)*100</f>
        <v>1.7596042919190023</v>
      </c>
      <c r="C36" s="20">
        <f>(C9/C8)*100</f>
        <v>0.9963127184205467</v>
      </c>
      <c r="D36" s="58">
        <f t="shared" si="0"/>
        <v>-0.43378592391702986</v>
      </c>
      <c r="E36" s="18">
        <f t="shared" si="1"/>
        <v>-0.7632915734984556</v>
      </c>
    </row>
    <row r="37" spans="1:5" ht="12.75">
      <c r="A37" s="9" t="s">
        <v>22</v>
      </c>
      <c r="B37" s="20">
        <f>B14/B11*100</f>
        <v>12.380302941019595</v>
      </c>
      <c r="C37" s="20">
        <f>C14/C11*100</f>
        <v>8.028151434950576</v>
      </c>
      <c r="D37" s="58">
        <f t="shared" si="0"/>
        <v>-0.3515383691984674</v>
      </c>
      <c r="E37" s="18">
        <f t="shared" si="1"/>
        <v>-4.352151506069019</v>
      </c>
    </row>
    <row r="38" spans="1:5" ht="12.75">
      <c r="A38" s="10"/>
      <c r="B38" s="20"/>
      <c r="C38" s="20"/>
      <c r="D38" s="58"/>
      <c r="E38" s="18"/>
    </row>
    <row r="39" spans="1:5" ht="12.75">
      <c r="A39" s="9" t="s">
        <v>31</v>
      </c>
      <c r="B39" s="20">
        <f>B16/B8*100</f>
        <v>0.63885456591741</v>
      </c>
      <c r="C39" s="20">
        <f>C16/C8*100</f>
        <v>4.255302875375963</v>
      </c>
      <c r="D39" s="58">
        <f t="shared" si="0"/>
        <v>5.6608319050913405</v>
      </c>
      <c r="E39" s="18">
        <f t="shared" si="1"/>
        <v>3.616448309458553</v>
      </c>
    </row>
    <row r="40" spans="1:5" ht="12.75">
      <c r="A40" s="17" t="s">
        <v>32</v>
      </c>
      <c r="B40" s="22">
        <f>B17/B8*100</f>
        <v>2.884780010551925</v>
      </c>
      <c r="C40" s="22">
        <f>C17/C8*100</f>
        <v>9.387600725734876</v>
      </c>
      <c r="D40" s="58">
        <f t="shared" si="0"/>
        <v>2.2541825343343294</v>
      </c>
      <c r="E40" s="18">
        <f t="shared" si="1"/>
        <v>6.502820715182951</v>
      </c>
    </row>
    <row r="41" spans="1:5" ht="12.75">
      <c r="A41" s="12"/>
      <c r="B41" s="21"/>
      <c r="C41" s="21"/>
      <c r="D41" s="58"/>
      <c r="E41" s="18"/>
    </row>
    <row r="42" spans="1:5" ht="12.75">
      <c r="A42" s="9" t="s">
        <v>25</v>
      </c>
      <c r="B42" s="23">
        <f>B9/B16*100</f>
        <v>275.4311209143774</v>
      </c>
      <c r="C42" s="23">
        <f>C9/C16*100</f>
        <v>23.413438422582804</v>
      </c>
      <c r="D42" s="58">
        <f t="shared" si="0"/>
        <v>-0.914993489679544</v>
      </c>
      <c r="E42" s="18">
        <f t="shared" si="1"/>
        <v>-252.0176824917946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A1:E74"/>
  <sheetViews>
    <sheetView workbookViewId="0" topLeftCell="A1">
      <selection activeCell="A7" sqref="A7"/>
    </sheetView>
  </sheetViews>
  <sheetFormatPr defaultColWidth="9.140625" defaultRowHeight="12.75"/>
  <cols>
    <col min="1" max="1" width="41.00390625" style="0" customWidth="1"/>
    <col min="2" max="3" width="10.140625" style="0" customWidth="1"/>
    <col min="4" max="4" width="10.140625" style="35" customWidth="1"/>
    <col min="5" max="5" width="9.140625" style="36" customWidth="1"/>
  </cols>
  <sheetData>
    <row r="1" spans="1:5" ht="15.75">
      <c r="A1" s="15" t="s">
        <v>71</v>
      </c>
      <c r="B1" s="34"/>
      <c r="C1" s="34"/>
      <c r="D1" s="51"/>
      <c r="E1" s="52"/>
    </row>
    <row r="2" spans="1:5" ht="12.75">
      <c r="A2" s="26" t="s">
        <v>34</v>
      </c>
      <c r="B2" s="26"/>
      <c r="C2" s="26"/>
      <c r="D2" s="51"/>
      <c r="E2" s="52"/>
    </row>
    <row r="3" spans="1:5" ht="15.75">
      <c r="A3" s="28"/>
      <c r="B3" s="28"/>
      <c r="C3" s="28"/>
      <c r="D3" s="61"/>
      <c r="E3" s="61"/>
    </row>
    <row r="4" spans="1:5" ht="12.75">
      <c r="A4" s="10" t="s">
        <v>72</v>
      </c>
      <c r="B4" s="111">
        <v>38898</v>
      </c>
      <c r="C4" s="111">
        <v>39263</v>
      </c>
      <c r="D4" s="32" t="s">
        <v>26</v>
      </c>
      <c r="E4" s="32"/>
    </row>
    <row r="5" spans="1:5" ht="12.75">
      <c r="A5" s="9"/>
      <c r="B5" s="10"/>
      <c r="C5" s="10"/>
      <c r="D5" s="31" t="s">
        <v>27</v>
      </c>
      <c r="E5" s="31" t="s">
        <v>28</v>
      </c>
    </row>
    <row r="6" spans="1:5" ht="12.75">
      <c r="A6" s="16" t="s">
        <v>73</v>
      </c>
      <c r="B6" s="10">
        <v>206</v>
      </c>
      <c r="C6" s="10">
        <v>202</v>
      </c>
      <c r="D6" s="59">
        <f>(C6-B6)/B6</f>
        <v>-0.019417475728155338</v>
      </c>
      <c r="E6" s="60">
        <f>C6-B6</f>
        <v>-4</v>
      </c>
    </row>
    <row r="7" spans="1:5" ht="12.75">
      <c r="A7" s="10"/>
      <c r="B7" s="10"/>
      <c r="C7" s="10"/>
      <c r="D7" s="57"/>
      <c r="E7"/>
    </row>
    <row r="8" spans="1:5" ht="12.75">
      <c r="A8" s="9" t="s">
        <v>74</v>
      </c>
      <c r="B8" s="104">
        <v>48539.040902000044</v>
      </c>
      <c r="C8" s="104">
        <v>50566.760154999974</v>
      </c>
      <c r="D8" s="58">
        <f>(C8-B8)/B8</f>
        <v>0.041775016879585236</v>
      </c>
      <c r="E8" s="104">
        <f aca="true" t="shared" si="0" ref="E8:E14">C8-B8</f>
        <v>2027.7192529999302</v>
      </c>
    </row>
    <row r="9" spans="1:5" ht="12.75">
      <c r="A9" s="10" t="s">
        <v>75</v>
      </c>
      <c r="B9" s="18">
        <v>296.626578</v>
      </c>
      <c r="C9" s="18">
        <v>308.95844399999993</v>
      </c>
      <c r="D9" s="58">
        <f>(C9-B9)/B9</f>
        <v>0.041573705509288295</v>
      </c>
      <c r="E9" s="18">
        <f t="shared" si="0"/>
        <v>12.331865999999934</v>
      </c>
    </row>
    <row r="10" spans="1:5" ht="12.75">
      <c r="A10" s="9"/>
      <c r="B10" s="18"/>
      <c r="C10" s="18"/>
      <c r="D10" s="58"/>
      <c r="E10" s="18">
        <f t="shared" si="0"/>
        <v>0</v>
      </c>
    </row>
    <row r="11" spans="1:5" ht="12.75">
      <c r="A11" s="9" t="s">
        <v>3</v>
      </c>
      <c r="B11" s="18">
        <v>66971.02147700002</v>
      </c>
      <c r="C11" s="18">
        <v>70829.227679</v>
      </c>
      <c r="D11" s="58">
        <f>(C11-B11)/B11</f>
        <v>0.057610084435176456</v>
      </c>
      <c r="E11" s="18">
        <f t="shared" si="0"/>
        <v>3858.2062019999867</v>
      </c>
    </row>
    <row r="12" spans="1:5" ht="12.75">
      <c r="A12" s="10"/>
      <c r="B12" s="18"/>
      <c r="C12" s="18"/>
      <c r="D12" s="58"/>
      <c r="E12" s="18">
        <f t="shared" si="0"/>
        <v>0</v>
      </c>
    </row>
    <row r="13" spans="1:5" ht="12.75">
      <c r="A13" s="9" t="s">
        <v>76</v>
      </c>
      <c r="B13" s="18">
        <v>56930.906752999974</v>
      </c>
      <c r="C13" s="18">
        <v>60131.050475000004</v>
      </c>
      <c r="D13" s="58">
        <f>(C13-B13)/B13</f>
        <v>0.0562110091779172</v>
      </c>
      <c r="E13" s="18">
        <f t="shared" si="0"/>
        <v>3200.14372200003</v>
      </c>
    </row>
    <row r="14" spans="1:5" ht="12.75">
      <c r="A14" s="9" t="s">
        <v>77</v>
      </c>
      <c r="B14" s="18">
        <v>7023.061586000005</v>
      </c>
      <c r="C14" s="18">
        <v>7547.119740999999</v>
      </c>
      <c r="D14" s="58">
        <f>(C14-B14)/B14</f>
        <v>0.07461961547434919</v>
      </c>
      <c r="E14" s="18">
        <f t="shared" si="0"/>
        <v>524.0581549999933</v>
      </c>
    </row>
    <row r="15" spans="1:5" ht="12.75">
      <c r="A15" s="9"/>
      <c r="B15" s="10"/>
      <c r="C15" s="10"/>
      <c r="D15" s="58"/>
      <c r="E15" s="18"/>
    </row>
    <row r="16" spans="1:5" ht="12.75">
      <c r="A16" s="37" t="s">
        <v>78</v>
      </c>
      <c r="B16" s="18">
        <v>176.76534499999994</v>
      </c>
      <c r="C16" s="18">
        <v>281.33116399999994</v>
      </c>
      <c r="D16" s="58">
        <f>(C16-B16)/B16</f>
        <v>0.591551579298533</v>
      </c>
      <c r="E16" s="18">
        <f>C16-B16</f>
        <v>104.565819</v>
      </c>
    </row>
    <row r="17" spans="1:5" ht="12.75">
      <c r="A17" s="16" t="s">
        <v>79</v>
      </c>
      <c r="B17" s="18">
        <v>15.433817000000007</v>
      </c>
      <c r="C17" s="18">
        <v>36.78625499999999</v>
      </c>
      <c r="D17" s="58">
        <f>(C17-B17)/B17</f>
        <v>1.3834839430842012</v>
      </c>
      <c r="E17" s="18">
        <f>C17-B17</f>
        <v>21.352437999999985</v>
      </c>
    </row>
    <row r="18" spans="1:5" ht="12.75">
      <c r="A18" s="9"/>
      <c r="B18" s="53"/>
      <c r="C18" s="53"/>
      <c r="D18" s="58"/>
      <c r="E18" s="18"/>
    </row>
    <row r="19" spans="1:5" ht="12.75">
      <c r="A19" s="37" t="s">
        <v>9</v>
      </c>
      <c r="B19" s="18">
        <v>1753.081532</v>
      </c>
      <c r="C19" s="18">
        <v>2013.6744310000006</v>
      </c>
      <c r="D19" s="58">
        <f>(C19-B19)/B19</f>
        <v>0.14864847655014865</v>
      </c>
      <c r="E19" s="18">
        <f>C19-B19</f>
        <v>260.59289900000067</v>
      </c>
    </row>
    <row r="20" spans="1:5" ht="12.75">
      <c r="A20" s="16" t="s">
        <v>10</v>
      </c>
      <c r="B20" s="18">
        <v>734.4006999999997</v>
      </c>
      <c r="C20" s="18">
        <v>1004.5224849999998</v>
      </c>
      <c r="D20" s="58">
        <f>(C20-B20)/B20</f>
        <v>0.36781253748805015</v>
      </c>
      <c r="E20" s="18">
        <f>C20-B20</f>
        <v>270.12178500000016</v>
      </c>
    </row>
    <row r="21" spans="1:5" ht="12.75">
      <c r="A21" s="16" t="s">
        <v>11</v>
      </c>
      <c r="B21" s="18">
        <f>B19-B20</f>
        <v>1018.6808320000002</v>
      </c>
      <c r="C21" s="18">
        <f>C19-C20</f>
        <v>1009.1519460000007</v>
      </c>
      <c r="D21" s="58">
        <f>(C21-B21)/B21</f>
        <v>-0.009354142829301304</v>
      </c>
      <c r="E21" s="18">
        <f>C21-B21</f>
        <v>-9.528885999999488</v>
      </c>
    </row>
    <row r="22" spans="1:5" ht="12.75">
      <c r="A22" s="9"/>
      <c r="B22" s="18"/>
      <c r="C22" s="18"/>
      <c r="D22" s="58"/>
      <c r="E22" s="18"/>
    </row>
    <row r="23" spans="1:5" ht="12.75">
      <c r="A23" s="37" t="s">
        <v>80</v>
      </c>
      <c r="B23" s="18">
        <v>86.890213</v>
      </c>
      <c r="C23" s="18">
        <v>143.83310300000002</v>
      </c>
      <c r="D23" s="58">
        <f>(C23-B23)/B23</f>
        <v>0.6553429671072393</v>
      </c>
      <c r="E23" s="18">
        <f>C23-B23</f>
        <v>56.94289000000002</v>
      </c>
    </row>
    <row r="24" spans="1:5" ht="12.75">
      <c r="A24" s="16" t="s">
        <v>81</v>
      </c>
      <c r="B24" s="18">
        <v>362.367874</v>
      </c>
      <c r="C24" s="18">
        <v>419.37665300000003</v>
      </c>
      <c r="D24" s="58">
        <f>(C24-B24)/B24</f>
        <v>0.15732293917423834</v>
      </c>
      <c r="E24" s="18">
        <f>C24-B24</f>
        <v>57.00877900000006</v>
      </c>
    </row>
    <row r="25" spans="1:5" ht="12.75">
      <c r="A25" s="37" t="s">
        <v>82</v>
      </c>
      <c r="B25" s="18">
        <v>985.481388</v>
      </c>
      <c r="C25" s="18">
        <v>1059.646026</v>
      </c>
      <c r="D25" s="58">
        <f>(C25-B25)/B25</f>
        <v>0.07525726909009858</v>
      </c>
      <c r="E25" s="18">
        <f>C25-B25</f>
        <v>74.16463799999985</v>
      </c>
    </row>
    <row r="26" spans="1:5" ht="12.75">
      <c r="A26" s="9"/>
      <c r="B26" s="53"/>
      <c r="C26" s="53"/>
      <c r="D26" s="58"/>
      <c r="E26" s="18"/>
    </row>
    <row r="27" spans="1:5" ht="12.75">
      <c r="A27" s="9" t="s">
        <v>15</v>
      </c>
      <c r="B27" s="53">
        <v>308.6771049999999</v>
      </c>
      <c r="C27" s="53">
        <v>225.04947000000004</v>
      </c>
      <c r="D27" s="58">
        <f>(C27-B27)/B27</f>
        <v>-0.270922700923996</v>
      </c>
      <c r="E27" s="18">
        <f>C27-B27</f>
        <v>-83.62763499999988</v>
      </c>
    </row>
    <row r="28" spans="1:5" ht="12.75">
      <c r="A28" s="10"/>
      <c r="B28" s="54"/>
      <c r="C28" s="54"/>
      <c r="D28" s="58"/>
      <c r="E28" s="18"/>
    </row>
    <row r="29" spans="1:5" ht="12.75">
      <c r="A29" s="37" t="s">
        <v>83</v>
      </c>
      <c r="B29" s="55">
        <v>0.93</v>
      </c>
      <c r="C29" s="55">
        <v>0.64</v>
      </c>
      <c r="D29" s="58">
        <f>(C29-B29)/B29</f>
        <v>-0.3118279569892473</v>
      </c>
      <c r="E29" s="18">
        <f>C29-B29</f>
        <v>-0.29000000000000004</v>
      </c>
    </row>
    <row r="30" spans="1:5" ht="12.75">
      <c r="A30" s="16" t="s">
        <v>84</v>
      </c>
      <c r="B30" s="55">
        <v>4.17</v>
      </c>
      <c r="C30" s="55">
        <v>4.01</v>
      </c>
      <c r="D30" s="58">
        <f>(C30-B30)/B30</f>
        <v>-0.03836930455635495</v>
      </c>
      <c r="E30" s="18">
        <f>C30-B30</f>
        <v>-0.16000000000000014</v>
      </c>
    </row>
    <row r="31" spans="1:5" ht="12.75">
      <c r="A31" s="9"/>
      <c r="B31" s="54"/>
      <c r="C31" s="54"/>
      <c r="D31" s="58"/>
      <c r="E31" s="18"/>
    </row>
    <row r="32" spans="1:5" ht="12.75">
      <c r="A32" s="9" t="s">
        <v>85</v>
      </c>
      <c r="B32" s="56">
        <f>B14/B11*100</f>
        <v>10.486717136921598</v>
      </c>
      <c r="C32" s="56">
        <f>C14/C11*100</f>
        <v>10.655374890156576</v>
      </c>
      <c r="D32" s="58">
        <f>(C32-B32)/B32</f>
        <v>0.016082988702076112</v>
      </c>
      <c r="E32" s="18">
        <f>C32-B32</f>
        <v>0.168657753234978</v>
      </c>
    </row>
    <row r="33" spans="1:5" ht="12.75">
      <c r="A33" s="10" t="s">
        <v>86</v>
      </c>
      <c r="B33" s="56">
        <f>B8/B13*100</f>
        <v>85.2595605276255</v>
      </c>
      <c r="C33" s="56">
        <f>C8/C13*100</f>
        <v>84.09425705280758</v>
      </c>
      <c r="D33" s="58">
        <f>(C33-B33)/B33</f>
        <v>-0.01366771617876614</v>
      </c>
      <c r="E33" s="18">
        <f>C33-B33</f>
        <v>-1.165303474817918</v>
      </c>
    </row>
    <row r="34" spans="1:5" ht="12.75">
      <c r="A34" s="16" t="s">
        <v>87</v>
      </c>
      <c r="B34" s="56">
        <f>B8/B11*100</f>
        <v>72.47767740659279</v>
      </c>
      <c r="C34" s="56">
        <f>C8/C11*100</f>
        <v>71.39250534280835</v>
      </c>
      <c r="D34" s="58">
        <f>(C34-B34)/B34</f>
        <v>-0.014972500535533584</v>
      </c>
      <c r="E34" s="18">
        <f>C34-B34</f>
        <v>-1.0851720637844409</v>
      </c>
    </row>
    <row r="35" spans="1:5" ht="12.75">
      <c r="A35" s="10"/>
      <c r="B35" s="54"/>
      <c r="C35" s="54"/>
      <c r="D35" s="58"/>
      <c r="E35" s="18"/>
    </row>
    <row r="36" spans="1:5" ht="12.75">
      <c r="A36" s="9" t="s">
        <v>88</v>
      </c>
      <c r="B36" s="55">
        <f>B16/B8*100</f>
        <v>0.36417148282119505</v>
      </c>
      <c r="C36" s="55">
        <f>C16/C8*100</f>
        <v>0.5563559206436173</v>
      </c>
      <c r="D36" s="58">
        <f>(C36-B36)/B36</f>
        <v>0.5277306073874628</v>
      </c>
      <c r="E36" s="18">
        <f>C36-B36</f>
        <v>0.19218443782242223</v>
      </c>
    </row>
    <row r="37" spans="1:5" ht="12.75">
      <c r="A37" s="39" t="s">
        <v>89</v>
      </c>
      <c r="B37" s="55">
        <v>0.4442658436680057</v>
      </c>
      <c r="C37" s="55">
        <v>0.52</v>
      </c>
      <c r="D37" s="58">
        <f>(C37-B37)/B37</f>
        <v>0.1704703555571774</v>
      </c>
      <c r="E37" s="18">
        <f>C37-B37</f>
        <v>0.07573415633199432</v>
      </c>
    </row>
    <row r="38" spans="1:5" ht="12.75">
      <c r="A38" s="40"/>
      <c r="B38" s="38"/>
      <c r="C38" s="38"/>
      <c r="D38" s="27"/>
      <c r="E38" s="18"/>
    </row>
    <row r="39" spans="1:5" ht="12.75">
      <c r="A39" t="s">
        <v>90</v>
      </c>
      <c r="B39" s="44"/>
      <c r="D39" s="27"/>
      <c r="E39" s="18"/>
    </row>
    <row r="40" spans="1:5" ht="12.75">
      <c r="A40" t="s">
        <v>91</v>
      </c>
      <c r="D40" s="27"/>
      <c r="E40" s="18"/>
    </row>
    <row r="41" spans="1:5" ht="12.75">
      <c r="A41" s="45"/>
      <c r="B41" s="46"/>
      <c r="D41" s="27"/>
      <c r="E41" s="18"/>
    </row>
    <row r="42" spans="1:5" ht="12.75">
      <c r="A42" s="47"/>
      <c r="D42" s="27"/>
      <c r="E42" s="18"/>
    </row>
    <row r="43" spans="1:4" ht="12.75">
      <c r="A43" s="45"/>
      <c r="B43" s="48"/>
      <c r="C43" s="48"/>
      <c r="D43" s="41"/>
    </row>
    <row r="44" ht="12.75">
      <c r="D44" s="41"/>
    </row>
    <row r="45" spans="2:4" ht="12.75">
      <c r="B45" s="49"/>
      <c r="C45" s="49"/>
      <c r="D45" s="41"/>
    </row>
    <row r="46" spans="2:4" ht="12.75">
      <c r="B46" s="49"/>
      <c r="D46" s="41"/>
    </row>
    <row r="47" ht="12.75">
      <c r="D47" s="41"/>
    </row>
    <row r="48" ht="12.75">
      <c r="D48" s="41"/>
    </row>
    <row r="49" ht="12.75">
      <c r="D49" s="41"/>
    </row>
    <row r="50" spans="2:4" ht="12.75">
      <c r="B50" s="50"/>
      <c r="C50" s="50"/>
      <c r="D50" s="41"/>
    </row>
    <row r="51" ht="12.75">
      <c r="D51" s="41"/>
    </row>
    <row r="52" ht="12.75">
      <c r="D52" s="41"/>
    </row>
    <row r="53" ht="12.75">
      <c r="D53" s="41"/>
    </row>
    <row r="54" ht="12.75">
      <c r="D54" s="41"/>
    </row>
    <row r="55" ht="12.75">
      <c r="D55" s="41"/>
    </row>
    <row r="56" ht="12.75">
      <c r="D56" s="41"/>
    </row>
    <row r="57" ht="12.75">
      <c r="D57" s="41"/>
    </row>
    <row r="58" ht="12.75">
      <c r="D58" s="41"/>
    </row>
    <row r="59" ht="12.75">
      <c r="D59" s="41"/>
    </row>
    <row r="60" ht="12.75">
      <c r="D60" s="41"/>
    </row>
    <row r="61" ht="12.75">
      <c r="D61" s="41"/>
    </row>
    <row r="62" ht="12.75">
      <c r="D62" s="41"/>
    </row>
    <row r="63" ht="12.75">
      <c r="D63" s="41"/>
    </row>
    <row r="64" ht="12.75">
      <c r="D64" s="41"/>
    </row>
    <row r="65" ht="12.75">
      <c r="D65" s="41"/>
    </row>
    <row r="66" ht="12.75">
      <c r="D66" s="41"/>
    </row>
    <row r="67" ht="12.75">
      <c r="D67" s="41"/>
    </row>
    <row r="68" ht="12.75">
      <c r="D68" s="41"/>
    </row>
    <row r="69" ht="12.75">
      <c r="D69" s="41"/>
    </row>
    <row r="70" ht="12.75">
      <c r="D70" s="41"/>
    </row>
    <row r="71" ht="12.75">
      <c r="D71" s="41"/>
    </row>
    <row r="72" ht="12.75">
      <c r="D72" s="41"/>
    </row>
    <row r="73" ht="12.75">
      <c r="D73" s="41"/>
    </row>
    <row r="74" ht="12.75">
      <c r="D74" s="41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45"/>
  <sheetViews>
    <sheetView workbookViewId="0" topLeftCell="A4">
      <selection activeCell="G29" sqref="G29"/>
    </sheetView>
  </sheetViews>
  <sheetFormatPr defaultColWidth="9.140625" defaultRowHeight="12.75"/>
  <cols>
    <col min="1" max="1" width="45.421875" style="30" bestFit="1" customWidth="1"/>
    <col min="2" max="2" width="10.8515625" style="98" bestFit="1" customWidth="1"/>
    <col min="3" max="3" width="10.8515625" style="108" bestFit="1" customWidth="1"/>
    <col min="4" max="4" width="8.00390625" style="30" bestFit="1" customWidth="1"/>
    <col min="5" max="16384" width="9.140625" style="30" customWidth="1"/>
  </cols>
  <sheetData>
    <row r="1" spans="1:5" ht="15">
      <c r="A1" s="116" t="s">
        <v>92</v>
      </c>
      <c r="B1" s="116"/>
      <c r="C1" s="117"/>
      <c r="D1" s="32"/>
      <c r="E1" s="32"/>
    </row>
    <row r="2" spans="1:5" ht="15">
      <c r="A2" s="116" t="s">
        <v>93</v>
      </c>
      <c r="B2" s="116"/>
      <c r="C2" s="117"/>
      <c r="D2" s="32"/>
      <c r="E2" s="32"/>
    </row>
    <row r="3" spans="1:5" ht="12">
      <c r="A3" s="105" t="s">
        <v>94</v>
      </c>
      <c r="B3" s="105"/>
      <c r="C3" s="106"/>
      <c r="D3" s="32"/>
      <c r="E3" s="32"/>
    </row>
    <row r="4" spans="1:5" ht="12">
      <c r="A4" s="107"/>
      <c r="B4" s="107"/>
      <c r="E4" s="32"/>
    </row>
    <row r="5" spans="1:5" ht="12">
      <c r="A5" s="109"/>
      <c r="B5" s="110">
        <v>38898</v>
      </c>
      <c r="C5" s="111">
        <v>39263</v>
      </c>
      <c r="D5" s="32" t="s">
        <v>26</v>
      </c>
      <c r="E5" s="32"/>
    </row>
    <row r="6" spans="1:5" ht="12">
      <c r="A6" s="112" t="s">
        <v>95</v>
      </c>
      <c r="B6" s="98">
        <v>36</v>
      </c>
      <c r="C6" s="98">
        <v>36</v>
      </c>
      <c r="D6" s="113">
        <f>(C6-B6)/B6</f>
        <v>0</v>
      </c>
      <c r="E6" s="98">
        <f>C6-B6</f>
        <v>0</v>
      </c>
    </row>
    <row r="7" ht="12">
      <c r="C7" s="98"/>
    </row>
    <row r="8" spans="1:3" ht="12">
      <c r="A8" s="114" t="s">
        <v>96</v>
      </c>
      <c r="C8" s="98"/>
    </row>
    <row r="9" spans="1:5" ht="12">
      <c r="A9" s="30" t="s">
        <v>97</v>
      </c>
      <c r="B9" s="115">
        <v>897511</v>
      </c>
      <c r="C9" s="115">
        <v>1032720</v>
      </c>
      <c r="D9" s="113">
        <f>(C9-B9)/B9</f>
        <v>0.15064884998623973</v>
      </c>
      <c r="E9" s="98">
        <f>C9-B9</f>
        <v>135209</v>
      </c>
    </row>
    <row r="10" spans="1:5" ht="12">
      <c r="A10" s="30" t="s">
        <v>98</v>
      </c>
      <c r="B10" s="98">
        <v>29312</v>
      </c>
      <c r="C10" s="98">
        <v>51337</v>
      </c>
      <c r="D10" s="113">
        <f aca="true" t="shared" si="0" ref="D10:D45">(C10-B10)/B10</f>
        <v>0.7513987445414847</v>
      </c>
      <c r="E10" s="98">
        <f aca="true" t="shared" si="1" ref="E10:E29">C10-B10</f>
        <v>22025</v>
      </c>
    </row>
    <row r="11" spans="1:5" ht="12">
      <c r="A11" s="30" t="s">
        <v>99</v>
      </c>
      <c r="B11" s="98">
        <v>118167</v>
      </c>
      <c r="C11" s="98">
        <v>39374</v>
      </c>
      <c r="D11" s="113">
        <f t="shared" si="0"/>
        <v>-0.6667936056597866</v>
      </c>
      <c r="E11" s="98">
        <f t="shared" si="1"/>
        <v>-78793</v>
      </c>
    </row>
    <row r="12" spans="1:5" ht="12">
      <c r="A12" s="30" t="s">
        <v>100</v>
      </c>
      <c r="B12" s="98">
        <v>48785</v>
      </c>
      <c r="C12" s="98">
        <v>26578</v>
      </c>
      <c r="D12" s="113">
        <f t="shared" si="0"/>
        <v>-0.45520139387106695</v>
      </c>
      <c r="E12" s="98">
        <f t="shared" si="1"/>
        <v>-22207</v>
      </c>
    </row>
    <row r="13" spans="1:5" ht="12">
      <c r="A13" s="30" t="s">
        <v>101</v>
      </c>
      <c r="B13" s="98">
        <v>263971</v>
      </c>
      <c r="C13" s="98">
        <v>301123</v>
      </c>
      <c r="D13" s="113">
        <f t="shared" si="0"/>
        <v>0.14074273310325755</v>
      </c>
      <c r="E13" s="98">
        <f t="shared" si="1"/>
        <v>37152</v>
      </c>
    </row>
    <row r="14" spans="1:5" ht="12">
      <c r="A14" s="30" t="s">
        <v>102</v>
      </c>
      <c r="B14" s="98">
        <v>0</v>
      </c>
      <c r="C14" s="98">
        <v>0</v>
      </c>
      <c r="D14" s="113">
        <v>0</v>
      </c>
      <c r="E14" s="98">
        <f t="shared" si="1"/>
        <v>0</v>
      </c>
    </row>
    <row r="15" spans="1:5" ht="12">
      <c r="A15" s="30" t="s">
        <v>103</v>
      </c>
      <c r="B15" s="98">
        <v>0</v>
      </c>
      <c r="C15" s="98">
        <v>0</v>
      </c>
      <c r="D15" s="113">
        <v>0</v>
      </c>
      <c r="E15" s="98">
        <f t="shared" si="1"/>
        <v>0</v>
      </c>
    </row>
    <row r="16" spans="1:5" ht="12">
      <c r="A16" s="30" t="s">
        <v>104</v>
      </c>
      <c r="B16" s="98">
        <v>974660</v>
      </c>
      <c r="C16" s="98">
        <v>1147763</v>
      </c>
      <c r="D16" s="113">
        <f t="shared" si="0"/>
        <v>0.1776034719799725</v>
      </c>
      <c r="E16" s="98">
        <f t="shared" si="1"/>
        <v>173103</v>
      </c>
    </row>
    <row r="17" spans="1:5" ht="12">
      <c r="A17" s="30" t="s">
        <v>105</v>
      </c>
      <c r="B17" s="98">
        <v>49900</v>
      </c>
      <c r="C17" s="98">
        <v>63450</v>
      </c>
      <c r="D17" s="113">
        <f t="shared" si="0"/>
        <v>0.2715430861723447</v>
      </c>
      <c r="E17" s="98">
        <f t="shared" si="1"/>
        <v>13550</v>
      </c>
    </row>
    <row r="18" spans="1:5" ht="12">
      <c r="A18" s="30" t="s">
        <v>106</v>
      </c>
      <c r="B18" s="98">
        <v>0</v>
      </c>
      <c r="C18" s="98">
        <v>0</v>
      </c>
      <c r="D18" s="113">
        <v>0</v>
      </c>
      <c r="E18" s="98">
        <f t="shared" si="1"/>
        <v>0</v>
      </c>
    </row>
    <row r="19" spans="1:5" ht="12">
      <c r="A19" s="30" t="s">
        <v>107</v>
      </c>
      <c r="B19" s="98">
        <v>0</v>
      </c>
      <c r="C19" s="98">
        <v>0</v>
      </c>
      <c r="D19" s="113">
        <v>0</v>
      </c>
      <c r="E19" s="98">
        <f t="shared" si="1"/>
        <v>0</v>
      </c>
    </row>
    <row r="20" spans="1:5" ht="12">
      <c r="A20" s="30" t="s">
        <v>108</v>
      </c>
      <c r="B20" s="98">
        <v>0</v>
      </c>
      <c r="C20" s="98">
        <v>0</v>
      </c>
      <c r="D20" s="113">
        <v>0</v>
      </c>
      <c r="E20" s="98">
        <f t="shared" si="1"/>
        <v>0</v>
      </c>
    </row>
    <row r="21" spans="1:5" ht="12">
      <c r="A21" s="30" t="s">
        <v>109</v>
      </c>
      <c r="B21" s="98">
        <v>11770391</v>
      </c>
      <c r="C21" s="98">
        <v>13256692</v>
      </c>
      <c r="D21" s="113">
        <f t="shared" si="0"/>
        <v>0.12627456471072201</v>
      </c>
      <c r="E21" s="98">
        <f t="shared" si="1"/>
        <v>1486301</v>
      </c>
    </row>
    <row r="22" spans="1:5" ht="12">
      <c r="A22" s="30" t="s">
        <v>110</v>
      </c>
      <c r="B22" s="98">
        <v>0</v>
      </c>
      <c r="C22" s="98">
        <v>0</v>
      </c>
      <c r="D22" s="113">
        <v>0</v>
      </c>
      <c r="E22" s="98">
        <f t="shared" si="1"/>
        <v>0</v>
      </c>
    </row>
    <row r="23" spans="1:5" ht="12">
      <c r="A23" s="30" t="s">
        <v>111</v>
      </c>
      <c r="B23" s="98">
        <v>2187</v>
      </c>
      <c r="C23" s="98">
        <v>1897</v>
      </c>
      <c r="D23" s="113">
        <f t="shared" si="0"/>
        <v>-0.13260173754000915</v>
      </c>
      <c r="E23" s="98">
        <f t="shared" si="1"/>
        <v>-290</v>
      </c>
    </row>
    <row r="24" spans="1:5" ht="12">
      <c r="A24" s="30" t="s">
        <v>112</v>
      </c>
      <c r="B24" s="98">
        <v>20382</v>
      </c>
      <c r="C24" s="98">
        <v>12827</v>
      </c>
      <c r="D24" s="113">
        <f t="shared" si="0"/>
        <v>-0.3706701991953685</v>
      </c>
      <c r="E24" s="98">
        <f t="shared" si="1"/>
        <v>-7555</v>
      </c>
    </row>
    <row r="25" spans="1:5" ht="12">
      <c r="A25" s="30" t="s">
        <v>113</v>
      </c>
      <c r="B25" s="98">
        <v>194</v>
      </c>
      <c r="C25" s="98">
        <v>384</v>
      </c>
      <c r="D25" s="113">
        <f t="shared" si="0"/>
        <v>0.979381443298969</v>
      </c>
      <c r="E25" s="98">
        <f t="shared" si="1"/>
        <v>190</v>
      </c>
    </row>
    <row r="26" spans="1:5" ht="12">
      <c r="A26" s="30" t="s">
        <v>114</v>
      </c>
      <c r="B26" s="98">
        <v>283404</v>
      </c>
      <c r="C26" s="98">
        <v>276968</v>
      </c>
      <c r="D26" s="113">
        <f t="shared" si="0"/>
        <v>-0.022709630068735796</v>
      </c>
      <c r="E26" s="98">
        <f t="shared" si="1"/>
        <v>-6436</v>
      </c>
    </row>
    <row r="27" spans="1:5" ht="12">
      <c r="A27" s="30" t="s">
        <v>115</v>
      </c>
      <c r="B27" s="98">
        <v>14458864</v>
      </c>
      <c r="C27" s="98">
        <f>SUM(C9:C26)</f>
        <v>16211113</v>
      </c>
      <c r="D27" s="113">
        <f t="shared" si="0"/>
        <v>0.1211885664046636</v>
      </c>
      <c r="E27" s="98">
        <f t="shared" si="1"/>
        <v>1752249</v>
      </c>
    </row>
    <row r="28" spans="1:5" ht="12">
      <c r="A28" s="30" t="s">
        <v>116</v>
      </c>
      <c r="B28" s="98">
        <v>824670</v>
      </c>
      <c r="C28" s="98">
        <v>1504326</v>
      </c>
      <c r="D28" s="113">
        <f t="shared" si="0"/>
        <v>0.8241551165920914</v>
      </c>
      <c r="E28" s="98">
        <f t="shared" si="1"/>
        <v>679656</v>
      </c>
    </row>
    <row r="29" spans="1:7" ht="12">
      <c r="A29" s="30" t="s">
        <v>3</v>
      </c>
      <c r="B29" s="115">
        <v>15283534</v>
      </c>
      <c r="C29" s="115">
        <f>C27+C28</f>
        <v>17715439</v>
      </c>
      <c r="D29" s="113">
        <f t="shared" si="0"/>
        <v>0.15911928484603102</v>
      </c>
      <c r="E29" s="98">
        <f t="shared" si="1"/>
        <v>2431905</v>
      </c>
      <c r="G29" s="30">
        <v>15</v>
      </c>
    </row>
    <row r="30" spans="3:4" ht="12">
      <c r="C30" s="98"/>
      <c r="D30" s="113"/>
    </row>
    <row r="31" spans="1:4" ht="12">
      <c r="A31" s="114" t="s">
        <v>117</v>
      </c>
      <c r="C31" s="98"/>
      <c r="D31" s="113"/>
    </row>
    <row r="32" spans="3:4" ht="12">
      <c r="C32" s="98"/>
      <c r="D32" s="113"/>
    </row>
    <row r="33" spans="1:5" ht="12">
      <c r="A33" s="30" t="s">
        <v>118</v>
      </c>
      <c r="B33" s="98">
        <v>7510708</v>
      </c>
      <c r="C33" s="98">
        <v>9348785</v>
      </c>
      <c r="D33" s="113">
        <f t="shared" si="0"/>
        <v>0.24472752768447395</v>
      </c>
      <c r="E33" s="98">
        <f aca="true" t="shared" si="2" ref="E33:E45">C33-B33</f>
        <v>1838077</v>
      </c>
    </row>
    <row r="34" spans="1:5" ht="12">
      <c r="A34" s="30" t="s">
        <v>119</v>
      </c>
      <c r="B34" s="98">
        <v>751100</v>
      </c>
      <c r="C34" s="98">
        <v>722900</v>
      </c>
      <c r="D34" s="113">
        <f t="shared" si="0"/>
        <v>-0.03754493409665823</v>
      </c>
      <c r="E34" s="98">
        <f t="shared" si="2"/>
        <v>-28200</v>
      </c>
    </row>
    <row r="35" spans="1:5" ht="12">
      <c r="A35" s="30" t="s">
        <v>120</v>
      </c>
      <c r="B35" s="98">
        <v>60000</v>
      </c>
      <c r="C35" s="98">
        <v>10000</v>
      </c>
      <c r="D35" s="113">
        <f t="shared" si="0"/>
        <v>-0.8333333333333334</v>
      </c>
      <c r="E35" s="98">
        <f t="shared" si="2"/>
        <v>-50000</v>
      </c>
    </row>
    <row r="36" spans="1:5" ht="12">
      <c r="A36" s="30" t="s">
        <v>121</v>
      </c>
      <c r="B36" s="98">
        <v>0</v>
      </c>
      <c r="C36" s="98">
        <v>0</v>
      </c>
      <c r="D36" s="113">
        <v>0</v>
      </c>
      <c r="E36" s="98">
        <f t="shared" si="2"/>
        <v>0</v>
      </c>
    </row>
    <row r="37" spans="1:5" ht="12">
      <c r="A37" s="30" t="s">
        <v>122</v>
      </c>
      <c r="B37" s="98">
        <v>325605</v>
      </c>
      <c r="C37" s="98">
        <v>294549</v>
      </c>
      <c r="D37" s="113">
        <f t="shared" si="0"/>
        <v>-0.09537937070990925</v>
      </c>
      <c r="E37" s="98">
        <f t="shared" si="2"/>
        <v>-31056</v>
      </c>
    </row>
    <row r="38" spans="1:5" ht="12">
      <c r="A38" s="30" t="s">
        <v>123</v>
      </c>
      <c r="B38" s="98">
        <v>1011324</v>
      </c>
      <c r="C38" s="98">
        <v>2138395</v>
      </c>
      <c r="D38" s="113">
        <f t="shared" si="0"/>
        <v>1.1144509573588681</v>
      </c>
      <c r="E38" s="98">
        <f t="shared" si="2"/>
        <v>1127071</v>
      </c>
    </row>
    <row r="39" spans="1:5" ht="12">
      <c r="A39" s="30" t="s">
        <v>124</v>
      </c>
      <c r="B39" s="98">
        <v>20576</v>
      </c>
      <c r="C39" s="98">
        <v>13211</v>
      </c>
      <c r="D39" s="113">
        <f t="shared" si="0"/>
        <v>-0.3579412908242613</v>
      </c>
      <c r="E39" s="98">
        <f t="shared" si="2"/>
        <v>-7365</v>
      </c>
    </row>
    <row r="40" spans="1:5" ht="12">
      <c r="A40" s="30" t="s">
        <v>125</v>
      </c>
      <c r="B40" s="98">
        <v>2065</v>
      </c>
      <c r="C40" s="98">
        <v>428</v>
      </c>
      <c r="D40" s="113">
        <f t="shared" si="0"/>
        <v>-0.7927360774818402</v>
      </c>
      <c r="E40" s="98">
        <f t="shared" si="2"/>
        <v>-1637</v>
      </c>
    </row>
    <row r="41" spans="1:5" ht="12">
      <c r="A41" s="30" t="s">
        <v>126</v>
      </c>
      <c r="B41" s="98">
        <v>256232</v>
      </c>
      <c r="C41" s="98">
        <v>280867</v>
      </c>
      <c r="D41" s="113">
        <f t="shared" si="0"/>
        <v>0.09614333884916794</v>
      </c>
      <c r="E41" s="98">
        <f t="shared" si="2"/>
        <v>24635</v>
      </c>
    </row>
    <row r="42" spans="1:5" ht="12">
      <c r="A42" s="30" t="s">
        <v>127</v>
      </c>
      <c r="B42" s="98">
        <v>9937610</v>
      </c>
      <c r="C42" s="98">
        <f>SUM(C33:C41)</f>
        <v>12809135</v>
      </c>
      <c r="D42" s="113">
        <f t="shared" si="0"/>
        <v>0.2889552920672073</v>
      </c>
      <c r="E42" s="98">
        <f t="shared" si="2"/>
        <v>2871525</v>
      </c>
    </row>
    <row r="43" spans="1:5" ht="12">
      <c r="A43" s="30" t="s">
        <v>128</v>
      </c>
      <c r="B43" s="98">
        <v>5345924</v>
      </c>
      <c r="C43" s="98">
        <v>4906304</v>
      </c>
      <c r="D43" s="113">
        <f t="shared" si="0"/>
        <v>-0.08223461463350396</v>
      </c>
      <c r="E43" s="98">
        <f t="shared" si="2"/>
        <v>-439620</v>
      </c>
    </row>
    <row r="44" spans="3:5" ht="12">
      <c r="C44" s="98"/>
      <c r="D44" s="113"/>
      <c r="E44" s="98"/>
    </row>
    <row r="45" spans="1:5" ht="12">
      <c r="A45" s="30" t="s">
        <v>129</v>
      </c>
      <c r="B45" s="115">
        <v>15283534</v>
      </c>
      <c r="C45" s="115">
        <f>C42+C43</f>
        <v>17715439</v>
      </c>
      <c r="D45" s="113">
        <f t="shared" si="0"/>
        <v>0.15911928484603102</v>
      </c>
      <c r="E45" s="98">
        <f t="shared" si="2"/>
        <v>2431905</v>
      </c>
    </row>
  </sheetData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118"/>
  <dimension ref="A1:F39"/>
  <sheetViews>
    <sheetView workbookViewId="0" topLeftCell="A1">
      <selection activeCell="A7" sqref="A7"/>
    </sheetView>
  </sheetViews>
  <sheetFormatPr defaultColWidth="9.140625" defaultRowHeight="12.75"/>
  <cols>
    <col min="1" max="1" width="66.7109375" style="0" bestFit="1" customWidth="1"/>
    <col min="2" max="2" width="9.00390625" style="0" bestFit="1" customWidth="1"/>
    <col min="3" max="3" width="10.7109375" style="0" customWidth="1"/>
    <col min="4" max="4" width="7.57421875" style="0" bestFit="1" customWidth="1"/>
    <col min="5" max="5" width="9.00390625" style="0" bestFit="1" customWidth="1"/>
  </cols>
  <sheetData>
    <row r="1" spans="1:5" ht="15.75">
      <c r="A1" s="122" t="s">
        <v>92</v>
      </c>
      <c r="B1" s="121"/>
      <c r="C1" s="121"/>
      <c r="D1" s="121"/>
      <c r="E1" s="121"/>
    </row>
    <row r="2" spans="1:5" ht="15.75">
      <c r="A2" s="122" t="s">
        <v>159</v>
      </c>
      <c r="B2" s="119"/>
      <c r="C2" s="119"/>
      <c r="D2" s="119"/>
      <c r="E2" s="119"/>
    </row>
    <row r="3" spans="1:5" s="30" customFormat="1" ht="12">
      <c r="A3" s="105" t="s">
        <v>186</v>
      </c>
      <c r="B3" s="105"/>
      <c r="C3" s="106"/>
      <c r="D3" s="32"/>
      <c r="E3" s="32"/>
    </row>
    <row r="4" spans="1:5" ht="19.5" customHeight="1">
      <c r="A4" s="138"/>
      <c r="B4" s="138"/>
      <c r="C4" s="62"/>
      <c r="D4" s="120" t="s">
        <v>26</v>
      </c>
      <c r="E4" s="120"/>
    </row>
    <row r="5" spans="1:5" s="30" customFormat="1" ht="12">
      <c r="A5" s="97" t="s">
        <v>160</v>
      </c>
      <c r="B5" s="63">
        <v>38898</v>
      </c>
      <c r="C5" s="63">
        <v>39263</v>
      </c>
      <c r="D5" s="123" t="s">
        <v>27</v>
      </c>
      <c r="E5" s="123" t="s">
        <v>28</v>
      </c>
    </row>
    <row r="6" spans="1:6" s="30" customFormat="1" ht="12">
      <c r="A6" s="16" t="s">
        <v>161</v>
      </c>
      <c r="B6" s="96">
        <v>367020</v>
      </c>
      <c r="C6" s="96">
        <v>457580.0611</v>
      </c>
      <c r="D6" s="90">
        <f>(C6-B6)/B6</f>
        <v>0.2467442131219007</v>
      </c>
      <c r="E6" s="96">
        <f>C6-B6</f>
        <v>90560.06109999999</v>
      </c>
      <c r="F6" s="124"/>
    </row>
    <row r="7" spans="1:6" s="30" customFormat="1" ht="12">
      <c r="A7" s="16" t="s">
        <v>162</v>
      </c>
      <c r="B7" s="96">
        <v>1558</v>
      </c>
      <c r="C7" s="96">
        <v>1815.5661</v>
      </c>
      <c r="D7" s="90">
        <f aca="true" t="shared" si="0" ref="D7:D15">(C7-B7)/B7</f>
        <v>0.1653184210526316</v>
      </c>
      <c r="E7" s="96">
        <f aca="true" t="shared" si="1" ref="E7:E15">C7-B7</f>
        <v>257.5661</v>
      </c>
      <c r="F7" s="124"/>
    </row>
    <row r="8" spans="1:6" s="30" customFormat="1" ht="12">
      <c r="A8" s="16" t="s">
        <v>163</v>
      </c>
      <c r="B8" s="96">
        <v>24703</v>
      </c>
      <c r="C8" s="96">
        <v>30384.00033</v>
      </c>
      <c r="D8" s="90">
        <f t="shared" si="0"/>
        <v>0.22997208152855925</v>
      </c>
      <c r="E8" s="96">
        <f t="shared" si="1"/>
        <v>5681.000329999999</v>
      </c>
      <c r="F8" s="124"/>
    </row>
    <row r="9" spans="1:6" s="30" customFormat="1" ht="12">
      <c r="A9" s="16" t="s">
        <v>164</v>
      </c>
      <c r="B9" s="96">
        <v>0</v>
      </c>
      <c r="C9" s="96">
        <v>0</v>
      </c>
      <c r="D9" s="90">
        <v>0</v>
      </c>
      <c r="E9" s="96">
        <f t="shared" si="1"/>
        <v>0</v>
      </c>
      <c r="F9" s="124"/>
    </row>
    <row r="10" spans="1:6" s="30" customFormat="1" ht="12">
      <c r="A10" s="16" t="s">
        <v>165</v>
      </c>
      <c r="B10" s="96">
        <v>41378</v>
      </c>
      <c r="C10" s="96">
        <v>46678</v>
      </c>
      <c r="D10" s="90">
        <f t="shared" si="0"/>
        <v>0.12808738943399875</v>
      </c>
      <c r="E10" s="96">
        <f t="shared" si="1"/>
        <v>5300</v>
      </c>
      <c r="F10" s="124"/>
    </row>
    <row r="11" spans="1:6" s="30" customFormat="1" ht="12">
      <c r="A11" s="16" t="s">
        <v>166</v>
      </c>
      <c r="B11" s="96">
        <v>24997</v>
      </c>
      <c r="C11" s="96">
        <v>24031</v>
      </c>
      <c r="D11" s="90">
        <f t="shared" si="0"/>
        <v>-0.038644637356482776</v>
      </c>
      <c r="E11" s="96">
        <f t="shared" si="1"/>
        <v>-966</v>
      </c>
      <c r="F11" s="124"/>
    </row>
    <row r="12" spans="1:6" s="30" customFormat="1" ht="12">
      <c r="A12" s="16" t="s">
        <v>167</v>
      </c>
      <c r="B12" s="96">
        <v>526</v>
      </c>
      <c r="C12" s="96">
        <v>773.86021</v>
      </c>
      <c r="D12" s="90">
        <f t="shared" si="0"/>
        <v>0.47121712927756665</v>
      </c>
      <c r="E12" s="96">
        <f t="shared" si="1"/>
        <v>247.86021000000005</v>
      </c>
      <c r="F12" s="124"/>
    </row>
    <row r="13" spans="1:6" s="30" customFormat="1" ht="12">
      <c r="A13" s="16" t="s">
        <v>168</v>
      </c>
      <c r="B13" s="96">
        <v>88134</v>
      </c>
      <c r="C13" s="96">
        <v>128754.25112</v>
      </c>
      <c r="D13" s="90">
        <f t="shared" si="0"/>
        <v>0.46089194998524974</v>
      </c>
      <c r="E13" s="96">
        <f t="shared" si="1"/>
        <v>40620.25112</v>
      </c>
      <c r="F13" s="124"/>
    </row>
    <row r="14" spans="1:6" s="30" customFormat="1" ht="12">
      <c r="A14" s="16" t="s">
        <v>169</v>
      </c>
      <c r="B14" s="96">
        <v>11903</v>
      </c>
      <c r="C14" s="96">
        <v>11035.054329999999</v>
      </c>
      <c r="D14" s="90">
        <f t="shared" si="0"/>
        <v>-0.0729182281777704</v>
      </c>
      <c r="E14" s="96">
        <f t="shared" si="1"/>
        <v>-867.945670000001</v>
      </c>
      <c r="F14" s="124"/>
    </row>
    <row r="15" spans="1:6" s="30" customFormat="1" ht="12">
      <c r="A15" s="16" t="s">
        <v>170</v>
      </c>
      <c r="B15" s="125">
        <v>560219</v>
      </c>
      <c r="C15" s="125">
        <v>701051.7931899999</v>
      </c>
      <c r="D15" s="90">
        <f t="shared" si="0"/>
        <v>0.25138881971157684</v>
      </c>
      <c r="E15" s="126">
        <f t="shared" si="1"/>
        <v>140832.79318999988</v>
      </c>
      <c r="F15" s="127"/>
    </row>
    <row r="16" spans="1:5" s="30" customFormat="1" ht="12">
      <c r="A16" s="10"/>
      <c r="B16" s="128"/>
      <c r="C16" s="128"/>
      <c r="D16" s="90"/>
      <c r="E16" s="96"/>
    </row>
    <row r="17" spans="1:5" s="30" customFormat="1" ht="12">
      <c r="A17" s="97" t="s">
        <v>82</v>
      </c>
      <c r="B17" s="17"/>
      <c r="C17" s="17"/>
      <c r="D17" s="90"/>
      <c r="E17" s="96"/>
    </row>
    <row r="18" spans="1:5" s="30" customFormat="1" ht="12">
      <c r="A18" s="16" t="s">
        <v>171</v>
      </c>
      <c r="B18" s="96">
        <v>36583</v>
      </c>
      <c r="C18" s="96">
        <v>38785.71688</v>
      </c>
      <c r="D18" s="90">
        <f aca="true" t="shared" si="2" ref="D18:D39">(C18-B18)/B18</f>
        <v>0.060211488396249624</v>
      </c>
      <c r="E18" s="96">
        <f aca="true" t="shared" si="3" ref="E18:E39">C18-B18</f>
        <v>2202.71688</v>
      </c>
    </row>
    <row r="19" spans="1:5" s="30" customFormat="1" ht="12">
      <c r="A19" s="16" t="s">
        <v>172</v>
      </c>
      <c r="B19" s="96">
        <v>64661</v>
      </c>
      <c r="C19" s="96">
        <v>99649.74497</v>
      </c>
      <c r="D19" s="90">
        <f t="shared" si="2"/>
        <v>0.5411104834444256</v>
      </c>
      <c r="E19" s="96">
        <f t="shared" si="3"/>
        <v>34988.74497</v>
      </c>
    </row>
    <row r="20" spans="1:5" s="30" customFormat="1" ht="12">
      <c r="A20" s="16" t="s">
        <v>173</v>
      </c>
      <c r="B20" s="96">
        <v>72951</v>
      </c>
      <c r="C20" s="96">
        <v>92186.4191</v>
      </c>
      <c r="D20" s="90">
        <f t="shared" si="2"/>
        <v>0.2636758797000726</v>
      </c>
      <c r="E20" s="96">
        <f t="shared" si="3"/>
        <v>19235.4191</v>
      </c>
    </row>
    <row r="21" spans="1:5" s="30" customFormat="1" ht="12">
      <c r="A21" s="16" t="s">
        <v>174</v>
      </c>
      <c r="B21" s="96">
        <v>22624</v>
      </c>
      <c r="C21" s="96">
        <v>49321.34295</v>
      </c>
      <c r="D21" s="90">
        <f t="shared" si="2"/>
        <v>1.1800452152581329</v>
      </c>
      <c r="E21" s="96">
        <f t="shared" si="3"/>
        <v>26697.34295</v>
      </c>
    </row>
    <row r="22" spans="1:5" s="30" customFormat="1" ht="12">
      <c r="A22" s="16" t="s">
        <v>175</v>
      </c>
      <c r="B22" s="96">
        <v>6639</v>
      </c>
      <c r="C22" s="96">
        <v>7812</v>
      </c>
      <c r="D22" s="90">
        <f t="shared" si="2"/>
        <v>0.17668323542702213</v>
      </c>
      <c r="E22" s="96">
        <f t="shared" si="3"/>
        <v>1173</v>
      </c>
    </row>
    <row r="23" spans="1:5" s="30" customFormat="1" ht="12">
      <c r="A23" s="16" t="s">
        <v>176</v>
      </c>
      <c r="B23" s="96">
        <v>88488</v>
      </c>
      <c r="C23" s="96">
        <v>102453.32997</v>
      </c>
      <c r="D23" s="90">
        <f t="shared" si="2"/>
        <v>0.15782173820179013</v>
      </c>
      <c r="E23" s="96">
        <f t="shared" si="3"/>
        <v>13965.329970000006</v>
      </c>
    </row>
    <row r="24" spans="1:5" s="30" customFormat="1" ht="12">
      <c r="A24" s="16" t="s">
        <v>177</v>
      </c>
      <c r="B24" s="96">
        <v>130615</v>
      </c>
      <c r="C24" s="96">
        <v>168649</v>
      </c>
      <c r="D24" s="90">
        <f t="shared" si="2"/>
        <v>0.29119167017570724</v>
      </c>
      <c r="E24" s="96">
        <f t="shared" si="3"/>
        <v>38034</v>
      </c>
    </row>
    <row r="25" spans="1:5" s="30" customFormat="1" ht="12">
      <c r="A25" s="16" t="s">
        <v>178</v>
      </c>
      <c r="B25" s="96">
        <v>29741</v>
      </c>
      <c r="C25" s="96">
        <v>41708.98872</v>
      </c>
      <c r="D25" s="90">
        <f t="shared" si="2"/>
        <v>0.4024070717191756</v>
      </c>
      <c r="E25" s="96">
        <f t="shared" si="3"/>
        <v>11967.988720000001</v>
      </c>
    </row>
    <row r="26" spans="1:5" s="30" customFormat="1" ht="12">
      <c r="A26" s="16" t="s">
        <v>179</v>
      </c>
      <c r="B26" s="96">
        <v>-26123</v>
      </c>
      <c r="C26" s="96">
        <v>19864</v>
      </c>
      <c r="D26" s="90">
        <f t="shared" si="2"/>
        <v>-1.7604027102553306</v>
      </c>
      <c r="E26" s="96">
        <f t="shared" si="3"/>
        <v>45987</v>
      </c>
    </row>
    <row r="27" spans="1:5" s="30" customFormat="1" ht="12">
      <c r="A27" s="16" t="s">
        <v>180</v>
      </c>
      <c r="B27" s="60">
        <v>426179</v>
      </c>
      <c r="C27" s="60">
        <v>620430.54259</v>
      </c>
      <c r="D27" s="90">
        <f t="shared" si="2"/>
        <v>0.45579801583372237</v>
      </c>
      <c r="E27" s="96">
        <f t="shared" si="3"/>
        <v>194251.54258999997</v>
      </c>
    </row>
    <row r="28" spans="1:5" s="30" customFormat="1" ht="12">
      <c r="A28" s="10"/>
      <c r="B28" s="17"/>
      <c r="C28" s="17"/>
      <c r="D28" s="90"/>
      <c r="E28" s="96"/>
    </row>
    <row r="29" spans="1:5" s="30" customFormat="1" ht="12">
      <c r="A29" s="9" t="s">
        <v>181</v>
      </c>
      <c r="B29" s="129">
        <v>134040</v>
      </c>
      <c r="C29" s="129">
        <v>80621.25059999991</v>
      </c>
      <c r="D29" s="90">
        <f t="shared" si="2"/>
        <v>-0.3985284198746649</v>
      </c>
      <c r="E29" s="96">
        <f t="shared" si="3"/>
        <v>-53418.74940000009</v>
      </c>
    </row>
    <row r="30" spans="1:5" s="30" customFormat="1" ht="12">
      <c r="A30" s="10"/>
      <c r="B30" s="17"/>
      <c r="C30" s="17"/>
      <c r="D30" s="90"/>
      <c r="E30" s="96"/>
    </row>
    <row r="31" spans="1:5" s="30" customFormat="1" ht="12">
      <c r="A31" s="9" t="s">
        <v>182</v>
      </c>
      <c r="B31" s="96">
        <v>-2173</v>
      </c>
      <c r="C31" s="96">
        <v>1740</v>
      </c>
      <c r="D31" s="90">
        <f t="shared" si="2"/>
        <v>-1.800736309249885</v>
      </c>
      <c r="E31" s="96">
        <f t="shared" si="3"/>
        <v>3913</v>
      </c>
    </row>
    <row r="32" spans="1:5" s="30" customFormat="1" ht="12">
      <c r="A32" s="10"/>
      <c r="B32" s="17"/>
      <c r="C32" s="17"/>
      <c r="D32" s="90"/>
      <c r="E32" s="96"/>
    </row>
    <row r="33" spans="1:5" s="30" customFormat="1" ht="12">
      <c r="A33" s="9" t="s">
        <v>183</v>
      </c>
      <c r="B33" s="129">
        <v>131867</v>
      </c>
      <c r="C33" s="129">
        <v>82361.25059999991</v>
      </c>
      <c r="D33" s="90">
        <f t="shared" si="2"/>
        <v>-0.37542182198730606</v>
      </c>
      <c r="E33" s="96">
        <f t="shared" si="3"/>
        <v>-49505.74940000009</v>
      </c>
    </row>
    <row r="34" spans="1:5" s="30" customFormat="1" ht="12">
      <c r="A34" s="10"/>
      <c r="B34" s="17"/>
      <c r="C34" s="17"/>
      <c r="D34" s="90"/>
      <c r="E34" s="96"/>
    </row>
    <row r="35" spans="1:5" s="30" customFormat="1" ht="12">
      <c r="A35" s="9" t="s">
        <v>151</v>
      </c>
      <c r="B35" s="96">
        <v>16614</v>
      </c>
      <c r="C35" s="96">
        <v>15376</v>
      </c>
      <c r="D35" s="90">
        <f t="shared" si="2"/>
        <v>-0.07451546888166606</v>
      </c>
      <c r="E35" s="96">
        <f t="shared" si="3"/>
        <v>-1238</v>
      </c>
    </row>
    <row r="36" spans="1:5" s="30" customFormat="1" ht="12">
      <c r="A36" s="10"/>
      <c r="B36" s="17"/>
      <c r="C36" s="17"/>
      <c r="D36" s="90"/>
      <c r="E36" s="96"/>
    </row>
    <row r="37" spans="1:5" s="30" customFormat="1" ht="12">
      <c r="A37" s="9" t="s">
        <v>184</v>
      </c>
      <c r="B37" s="96">
        <v>0</v>
      </c>
      <c r="C37" s="96">
        <v>0</v>
      </c>
      <c r="D37" s="90">
        <v>0</v>
      </c>
      <c r="E37" s="96">
        <f t="shared" si="3"/>
        <v>0</v>
      </c>
    </row>
    <row r="38" spans="1:5" s="30" customFormat="1" ht="12">
      <c r="A38" s="10"/>
      <c r="B38" s="17"/>
      <c r="C38" s="17"/>
      <c r="D38" s="90"/>
      <c r="E38" s="96"/>
    </row>
    <row r="39" spans="1:5" s="30" customFormat="1" ht="12">
      <c r="A39" s="16" t="s">
        <v>185</v>
      </c>
      <c r="B39" s="130">
        <v>115253</v>
      </c>
      <c r="C39" s="130">
        <v>66985.25059999991</v>
      </c>
      <c r="D39" s="90">
        <f t="shared" si="2"/>
        <v>-0.4187982039513079</v>
      </c>
      <c r="E39" s="96">
        <f t="shared" si="3"/>
        <v>-48267.74940000009</v>
      </c>
    </row>
    <row r="40" s="30" customFormat="1" ht="12"/>
    <row r="41" s="30" customFormat="1" ht="12"/>
    <row r="42" s="30" customFormat="1" ht="12"/>
    <row r="43" s="30" customFormat="1" ht="12"/>
    <row r="44" s="30" customFormat="1" ht="12"/>
    <row r="45" s="30" customFormat="1" ht="12"/>
    <row r="46" s="30" customFormat="1" ht="12"/>
    <row r="47" s="30" customFormat="1" ht="12"/>
    <row r="48" s="30" customFormat="1" ht="12"/>
    <row r="49" s="30" customFormat="1" ht="12"/>
    <row r="50" s="30" customFormat="1" ht="12"/>
    <row r="51" s="30" customFormat="1" ht="12"/>
    <row r="52" s="30" customFormat="1" ht="12"/>
    <row r="53" s="30" customFormat="1" ht="12"/>
    <row r="54" s="30" customFormat="1" ht="12"/>
    <row r="55" s="30" customFormat="1" ht="12"/>
    <row r="56" s="30" customFormat="1" ht="12"/>
    <row r="57" s="30" customFormat="1" ht="12"/>
    <row r="58" s="30" customFormat="1" ht="12"/>
    <row r="59" s="30" customFormat="1" ht="12"/>
    <row r="60" s="30" customFormat="1" ht="12"/>
    <row r="61" s="30" customFormat="1" ht="12"/>
    <row r="62" s="30" customFormat="1" ht="12"/>
    <row r="63" s="30" customFormat="1" ht="12"/>
    <row r="64" s="30" customFormat="1" ht="12"/>
    <row r="65" s="30" customFormat="1" ht="12"/>
    <row r="66" s="30" customFormat="1" ht="12"/>
    <row r="67" s="30" customFormat="1" ht="12"/>
    <row r="68" s="30" customFormat="1" ht="12"/>
    <row r="69" s="30" customFormat="1" ht="12"/>
    <row r="70" s="30" customFormat="1" ht="12"/>
    <row r="71" s="30" customFormat="1" ht="12"/>
    <row r="72" s="30" customFormat="1" ht="12"/>
    <row r="73" s="30" customFormat="1" ht="12"/>
    <row r="74" s="30" customFormat="1" ht="12"/>
  </sheetData>
  <mergeCells count="1">
    <mergeCell ref="A4:B4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1111111111">
    <pageSetUpPr fitToPage="1"/>
  </sheetPr>
  <dimension ref="A1:G85"/>
  <sheetViews>
    <sheetView workbookViewId="0" topLeftCell="A1">
      <selection activeCell="A9" sqref="A9"/>
    </sheetView>
  </sheetViews>
  <sheetFormatPr defaultColWidth="9.140625" defaultRowHeight="12.75"/>
  <cols>
    <col min="1" max="1" width="76.57421875" style="0" customWidth="1"/>
    <col min="2" max="4" width="12.00390625" style="0" customWidth="1"/>
  </cols>
  <sheetData>
    <row r="1" spans="1:5" ht="15">
      <c r="A1" s="29" t="s">
        <v>187</v>
      </c>
      <c r="B1" s="118"/>
      <c r="C1" s="118"/>
      <c r="D1" s="118"/>
      <c r="E1" s="118"/>
    </row>
    <row r="2" spans="1:5" ht="15">
      <c r="A2" s="131" t="s">
        <v>188</v>
      </c>
      <c r="B2" s="132"/>
      <c r="C2" s="132"/>
      <c r="D2" s="132"/>
      <c r="E2" s="132"/>
    </row>
    <row r="3" spans="1:7" ht="12.75">
      <c r="A3" s="83" t="s">
        <v>36</v>
      </c>
      <c r="B3" s="99"/>
      <c r="C3" s="99"/>
      <c r="D3" s="99"/>
      <c r="E3" s="99"/>
      <c r="F3" s="30"/>
      <c r="G3" s="30"/>
    </row>
    <row r="4" spans="1:7" ht="12.75">
      <c r="A4" s="30"/>
      <c r="B4" s="63">
        <v>38898</v>
      </c>
      <c r="C4" s="63">
        <v>39263</v>
      </c>
      <c r="D4" s="66" t="s">
        <v>26</v>
      </c>
      <c r="E4" s="32"/>
      <c r="F4" s="30"/>
      <c r="G4" s="30"/>
    </row>
    <row r="5" spans="1:7" ht="12.75">
      <c r="A5" s="30"/>
      <c r="B5" s="30"/>
      <c r="C5" s="30"/>
      <c r="D5" s="31" t="s">
        <v>27</v>
      </c>
      <c r="E5" s="31" t="s">
        <v>28</v>
      </c>
      <c r="F5" s="30"/>
      <c r="G5" s="30"/>
    </row>
    <row r="6" spans="1:7" ht="12.75">
      <c r="A6" s="30" t="s">
        <v>158</v>
      </c>
      <c r="B6" s="30">
        <v>11</v>
      </c>
      <c r="C6" s="30">
        <v>10</v>
      </c>
      <c r="D6" s="68">
        <f>(C6-B6)/B6</f>
        <v>-0.09090909090909091</v>
      </c>
      <c r="E6" s="60">
        <f>C6-B6</f>
        <v>-1</v>
      </c>
      <c r="F6" s="30"/>
      <c r="G6" s="30"/>
    </row>
    <row r="7" spans="1:7" ht="12.75">
      <c r="A7" s="67" t="s">
        <v>37</v>
      </c>
      <c r="F7" s="30"/>
      <c r="G7" s="30"/>
    </row>
    <row r="8" spans="1:7" ht="12.75">
      <c r="A8" s="42" t="s">
        <v>38</v>
      </c>
      <c r="B8" s="43">
        <v>59075</v>
      </c>
      <c r="C8" s="43">
        <v>65243</v>
      </c>
      <c r="D8" s="68">
        <f>(C8-B8)/B8</f>
        <v>0.10440964875158697</v>
      </c>
      <c r="E8" s="60">
        <f>C8-B8</f>
        <v>6168</v>
      </c>
      <c r="F8" s="30"/>
      <c r="G8" s="30"/>
    </row>
    <row r="9" spans="1:7" ht="12.75">
      <c r="A9" s="42" t="s">
        <v>39</v>
      </c>
      <c r="B9" s="43">
        <v>39892</v>
      </c>
      <c r="C9" s="43">
        <v>88495</v>
      </c>
      <c r="D9" s="68">
        <f aca="true" t="shared" si="0" ref="D9:D21">(C9-B9)/B9</f>
        <v>1.2183645843778201</v>
      </c>
      <c r="E9" s="60">
        <f aca="true" t="shared" si="1" ref="E9:E21">C9-B9</f>
        <v>48603</v>
      </c>
      <c r="F9" s="30"/>
      <c r="G9" s="30"/>
    </row>
    <row r="10" spans="1:7" ht="12.75">
      <c r="A10" s="42" t="s">
        <v>40</v>
      </c>
      <c r="B10" s="43">
        <v>2421</v>
      </c>
      <c r="C10" s="43">
        <v>2867</v>
      </c>
      <c r="D10" s="68">
        <f t="shared" si="0"/>
        <v>0.1842213961173069</v>
      </c>
      <c r="E10" s="60">
        <f t="shared" si="1"/>
        <v>446</v>
      </c>
      <c r="F10" s="30"/>
      <c r="G10" s="30"/>
    </row>
    <row r="11" spans="1:7" ht="12.75">
      <c r="A11" s="42" t="s">
        <v>41</v>
      </c>
      <c r="B11" s="43">
        <v>17845</v>
      </c>
      <c r="C11" s="43">
        <v>18748</v>
      </c>
      <c r="D11" s="68">
        <f t="shared" si="0"/>
        <v>0.05060240963855422</v>
      </c>
      <c r="E11" s="60">
        <f t="shared" si="1"/>
        <v>903</v>
      </c>
      <c r="F11" s="30"/>
      <c r="G11" s="30"/>
    </row>
    <row r="12" spans="1:7" ht="12.75">
      <c r="A12" s="42" t="s">
        <v>42</v>
      </c>
      <c r="B12" s="43">
        <v>65734</v>
      </c>
      <c r="C12" s="43">
        <v>65555</v>
      </c>
      <c r="D12" s="68">
        <f t="shared" si="0"/>
        <v>-0.0027230961146438677</v>
      </c>
      <c r="E12" s="60">
        <f t="shared" si="1"/>
        <v>-179</v>
      </c>
      <c r="F12" s="30"/>
      <c r="G12" s="30"/>
    </row>
    <row r="13" spans="1:7" ht="12.75">
      <c r="A13" s="42" t="s">
        <v>43</v>
      </c>
      <c r="B13" s="43">
        <v>105785</v>
      </c>
      <c r="C13" s="43">
        <v>108913</v>
      </c>
      <c r="D13" s="68">
        <f t="shared" si="0"/>
        <v>0.029569409651651935</v>
      </c>
      <c r="E13" s="60">
        <f t="shared" si="1"/>
        <v>3128</v>
      </c>
      <c r="F13" s="30"/>
      <c r="G13" s="30"/>
    </row>
    <row r="14" spans="1:7" ht="12.75">
      <c r="A14" s="42" t="s">
        <v>44</v>
      </c>
      <c r="B14" s="43">
        <v>0</v>
      </c>
      <c r="C14" s="43">
        <v>0</v>
      </c>
      <c r="D14" s="68">
        <v>0</v>
      </c>
      <c r="E14" s="60">
        <v>0</v>
      </c>
      <c r="F14" s="30"/>
      <c r="G14" s="30"/>
    </row>
    <row r="15" spans="1:7" ht="12.75">
      <c r="A15" s="42" t="s">
        <v>45</v>
      </c>
      <c r="B15" s="43">
        <v>105785</v>
      </c>
      <c r="C15" s="43">
        <v>108913</v>
      </c>
      <c r="D15" s="68">
        <f t="shared" si="0"/>
        <v>0.029569409651651935</v>
      </c>
      <c r="E15" s="60">
        <f t="shared" si="1"/>
        <v>3128</v>
      </c>
      <c r="F15" s="30"/>
      <c r="G15" s="30"/>
    </row>
    <row r="16" spans="1:7" ht="12.75">
      <c r="A16" s="42" t="s">
        <v>46</v>
      </c>
      <c r="B16" s="43">
        <v>17940</v>
      </c>
      <c r="C16" s="43">
        <v>17322</v>
      </c>
      <c r="D16" s="68">
        <f t="shared" si="0"/>
        <v>-0.03444816053511706</v>
      </c>
      <c r="E16" s="60">
        <f t="shared" si="1"/>
        <v>-618</v>
      </c>
      <c r="F16" s="30"/>
      <c r="G16" s="30"/>
    </row>
    <row r="17" spans="1:7" ht="12.75">
      <c r="A17" s="69" t="s">
        <v>47</v>
      </c>
      <c r="B17" s="43">
        <v>73</v>
      </c>
      <c r="C17" s="43">
        <v>50</v>
      </c>
      <c r="D17" s="68">
        <f t="shared" si="0"/>
        <v>-0.3150684931506849</v>
      </c>
      <c r="E17" s="60">
        <f t="shared" si="1"/>
        <v>-23</v>
      </c>
      <c r="F17" s="30"/>
      <c r="G17" s="30"/>
    </row>
    <row r="18" spans="1:7" ht="12.75">
      <c r="A18" s="42" t="s">
        <v>48</v>
      </c>
      <c r="B18" s="43">
        <v>527</v>
      </c>
      <c r="C18" s="43">
        <v>500</v>
      </c>
      <c r="D18" s="68">
        <f t="shared" si="0"/>
        <v>-0.051233396584440226</v>
      </c>
      <c r="E18" s="60">
        <f t="shared" si="1"/>
        <v>-27</v>
      </c>
      <c r="F18" s="70"/>
      <c r="G18" s="30"/>
    </row>
    <row r="19" spans="1:7" ht="12.75">
      <c r="A19" s="42" t="s">
        <v>49</v>
      </c>
      <c r="B19" s="43">
        <v>0</v>
      </c>
      <c r="C19" s="43">
        <v>0</v>
      </c>
      <c r="D19" s="68">
        <v>0</v>
      </c>
      <c r="E19" s="60">
        <f t="shared" si="1"/>
        <v>0</v>
      </c>
      <c r="F19" s="30"/>
      <c r="G19" s="30"/>
    </row>
    <row r="20" spans="1:7" ht="12.75">
      <c r="A20" s="42" t="s">
        <v>50</v>
      </c>
      <c r="B20" s="43">
        <v>349250</v>
      </c>
      <c r="C20" s="43">
        <v>339052</v>
      </c>
      <c r="D20" s="68">
        <f t="shared" si="0"/>
        <v>-0.029199713672154615</v>
      </c>
      <c r="E20" s="60">
        <f t="shared" si="1"/>
        <v>-10198</v>
      </c>
      <c r="F20" s="30"/>
      <c r="G20" s="30"/>
    </row>
    <row r="21" spans="1:7" ht="12.75">
      <c r="A21" s="67" t="s">
        <v>51</v>
      </c>
      <c r="B21" s="79">
        <v>658469</v>
      </c>
      <c r="C21" s="79">
        <v>706695</v>
      </c>
      <c r="D21" s="68">
        <f t="shared" si="0"/>
        <v>0.07323959062613426</v>
      </c>
      <c r="E21" s="60">
        <f t="shared" si="1"/>
        <v>48226</v>
      </c>
      <c r="F21" s="30"/>
      <c r="G21" s="30"/>
    </row>
    <row r="22" spans="1:7" ht="12.75">
      <c r="A22" s="71"/>
      <c r="B22" s="72"/>
      <c r="C22" s="72"/>
      <c r="D22" s="72"/>
      <c r="E22" s="30"/>
      <c r="F22" s="30"/>
      <c r="G22" s="30"/>
    </row>
    <row r="23" spans="1:7" ht="12.75">
      <c r="A23" s="73" t="s">
        <v>52</v>
      </c>
      <c r="B23" s="71"/>
      <c r="C23" s="71"/>
      <c r="D23" s="71"/>
      <c r="E23" s="30"/>
      <c r="F23" s="30"/>
      <c r="G23" s="30"/>
    </row>
    <row r="24" spans="1:7" ht="12.75">
      <c r="A24" s="42" t="s">
        <v>53</v>
      </c>
      <c r="B24" s="43">
        <v>118</v>
      </c>
      <c r="C24" s="43">
        <v>61</v>
      </c>
      <c r="D24" s="68">
        <f>(C24-B24)/B24</f>
        <v>-0.4830508474576271</v>
      </c>
      <c r="E24" s="60">
        <f>C24-B24</f>
        <v>-57</v>
      </c>
      <c r="F24" s="30"/>
      <c r="G24" s="30"/>
    </row>
    <row r="25" spans="1:7" ht="12.75">
      <c r="A25" s="42" t="s">
        <v>54</v>
      </c>
      <c r="B25" s="43">
        <v>0</v>
      </c>
      <c r="C25" s="43">
        <v>0</v>
      </c>
      <c r="D25" s="68">
        <v>0</v>
      </c>
      <c r="E25" s="60">
        <f>C25-B25</f>
        <v>0</v>
      </c>
      <c r="F25" s="30"/>
      <c r="G25" s="30"/>
    </row>
    <row r="26" spans="1:7" ht="12.75">
      <c r="A26" s="42" t="s">
        <v>55</v>
      </c>
      <c r="B26" s="74">
        <v>84744</v>
      </c>
      <c r="C26" s="74">
        <v>112398</v>
      </c>
      <c r="D26" s="68">
        <f>(C26-B26)/B26</f>
        <v>0.3263239875389408</v>
      </c>
      <c r="E26" s="60">
        <f>C26-B26</f>
        <v>27654</v>
      </c>
      <c r="F26" s="30"/>
      <c r="G26" s="30"/>
    </row>
    <row r="27" spans="1:7" ht="12.75">
      <c r="A27" s="73" t="s">
        <v>56</v>
      </c>
      <c r="B27" s="75">
        <v>84862</v>
      </c>
      <c r="C27" s="75">
        <v>112459</v>
      </c>
      <c r="D27" s="68">
        <f>(C27-B27)/B27</f>
        <v>0.32519855765831585</v>
      </c>
      <c r="E27" s="60">
        <f>C27-B27</f>
        <v>27597</v>
      </c>
      <c r="F27" s="30"/>
      <c r="G27" s="30"/>
    </row>
    <row r="28" spans="1:7" ht="12.75">
      <c r="A28" s="71"/>
      <c r="B28" s="72"/>
      <c r="C28" s="72"/>
      <c r="D28" s="68"/>
      <c r="E28" s="60"/>
      <c r="F28" s="30"/>
      <c r="G28" s="30"/>
    </row>
    <row r="29" spans="1:7" ht="12.75">
      <c r="A29" s="71"/>
      <c r="B29" s="72"/>
      <c r="C29" s="72"/>
      <c r="D29" s="68"/>
      <c r="E29" s="60"/>
      <c r="F29" s="30"/>
      <c r="G29" s="30"/>
    </row>
    <row r="30" spans="1:7" ht="12.75">
      <c r="A30" s="76" t="s">
        <v>57</v>
      </c>
      <c r="B30" s="72">
        <v>0</v>
      </c>
      <c r="C30" s="72">
        <v>0</v>
      </c>
      <c r="D30" s="68">
        <v>0</v>
      </c>
      <c r="E30" s="60">
        <f>C30-B30</f>
        <v>0</v>
      </c>
      <c r="F30" s="77"/>
      <c r="G30" s="78"/>
    </row>
    <row r="31" spans="1:7" ht="12.75">
      <c r="A31" s="71"/>
      <c r="B31" s="72"/>
      <c r="C31" s="72"/>
      <c r="D31" s="68"/>
      <c r="E31" s="60"/>
      <c r="F31" s="77"/>
      <c r="G31" s="78"/>
    </row>
    <row r="32" spans="1:7" ht="12.75">
      <c r="A32" s="73" t="s">
        <v>58</v>
      </c>
      <c r="B32" s="72"/>
      <c r="C32" s="72"/>
      <c r="D32" s="68"/>
      <c r="E32" s="60"/>
      <c r="F32" s="77"/>
      <c r="G32" s="78"/>
    </row>
    <row r="33" spans="1:7" ht="12.75">
      <c r="A33" s="42" t="s">
        <v>59</v>
      </c>
      <c r="B33" s="43">
        <v>0</v>
      </c>
      <c r="C33" s="43">
        <v>0</v>
      </c>
      <c r="D33" s="68">
        <v>0</v>
      </c>
      <c r="E33" s="60">
        <f aca="true" t="shared" si="2" ref="E33:E42">C33-B33</f>
        <v>0</v>
      </c>
      <c r="F33" s="77"/>
      <c r="G33" s="78"/>
    </row>
    <row r="34" spans="1:7" ht="12.75">
      <c r="A34" s="42" t="s">
        <v>60</v>
      </c>
      <c r="B34" s="43">
        <v>0</v>
      </c>
      <c r="C34" s="43">
        <v>0</v>
      </c>
      <c r="D34" s="68">
        <v>0</v>
      </c>
      <c r="E34" s="60">
        <f t="shared" si="2"/>
        <v>0</v>
      </c>
      <c r="F34" s="77"/>
      <c r="G34" s="78"/>
    </row>
    <row r="35" spans="1:7" ht="12.75">
      <c r="A35" s="42" t="s">
        <v>61</v>
      </c>
      <c r="B35" s="43">
        <v>17580</v>
      </c>
      <c r="C35" s="43">
        <v>17511</v>
      </c>
      <c r="D35" s="68">
        <f aca="true" t="shared" si="3" ref="D35:D42">(C35-B35)/B35</f>
        <v>-0.003924914675767918</v>
      </c>
      <c r="E35" s="60">
        <f t="shared" si="2"/>
        <v>-69</v>
      </c>
      <c r="F35" s="77"/>
      <c r="G35" s="78"/>
    </row>
    <row r="36" spans="1:7" ht="12.75">
      <c r="A36" s="42" t="s">
        <v>62</v>
      </c>
      <c r="B36" s="43">
        <v>1113500</v>
      </c>
      <c r="C36" s="43">
        <v>1113300</v>
      </c>
      <c r="D36" s="68">
        <f t="shared" si="3"/>
        <v>-0.0001796138302649304</v>
      </c>
      <c r="E36" s="60">
        <f t="shared" si="2"/>
        <v>-200</v>
      </c>
      <c r="F36" s="77"/>
      <c r="G36" s="78"/>
    </row>
    <row r="37" spans="1:7" ht="12.75">
      <c r="A37" s="42" t="s">
        <v>63</v>
      </c>
      <c r="B37" s="43">
        <v>609071</v>
      </c>
      <c r="C37" s="43">
        <v>608884</v>
      </c>
      <c r="D37" s="68">
        <f t="shared" si="3"/>
        <v>-0.000307024960965142</v>
      </c>
      <c r="E37" s="60">
        <f t="shared" si="2"/>
        <v>-187</v>
      </c>
      <c r="F37" s="77"/>
      <c r="G37" s="78"/>
    </row>
    <row r="38" spans="1:7" ht="12.75">
      <c r="A38" s="42" t="s">
        <v>64</v>
      </c>
      <c r="B38" s="43">
        <v>111853</v>
      </c>
      <c r="C38" s="43">
        <v>111884</v>
      </c>
      <c r="D38" s="68">
        <f t="shared" si="3"/>
        <v>0.0002771494729689861</v>
      </c>
      <c r="E38" s="60">
        <f t="shared" si="2"/>
        <v>31</v>
      </c>
      <c r="F38" s="77"/>
      <c r="G38" s="78"/>
    </row>
    <row r="39" spans="1:7" ht="12.75">
      <c r="A39" s="67" t="s">
        <v>65</v>
      </c>
      <c r="B39" s="43">
        <v>129433</v>
      </c>
      <c r="C39" s="43">
        <v>129395</v>
      </c>
      <c r="D39" s="68">
        <f t="shared" si="3"/>
        <v>-0.000293588188483617</v>
      </c>
      <c r="E39" s="60">
        <f t="shared" si="2"/>
        <v>-38</v>
      </c>
      <c r="F39" s="77"/>
      <c r="G39" s="78"/>
    </row>
    <row r="40" spans="1:7" ht="12.75">
      <c r="A40" s="42" t="s">
        <v>66</v>
      </c>
      <c r="B40" s="43">
        <v>444174</v>
      </c>
      <c r="C40" s="43">
        <v>464841</v>
      </c>
      <c r="D40" s="68">
        <f t="shared" si="3"/>
        <v>0.04652906293479582</v>
      </c>
      <c r="E40" s="60">
        <f t="shared" si="2"/>
        <v>20667</v>
      </c>
      <c r="F40" s="77"/>
      <c r="G40" s="78"/>
    </row>
    <row r="41" spans="1:7" ht="12.75">
      <c r="A41" s="67" t="s">
        <v>67</v>
      </c>
      <c r="B41" s="79">
        <v>573607</v>
      </c>
      <c r="C41" s="79">
        <v>594236</v>
      </c>
      <c r="D41" s="68">
        <f t="shared" si="3"/>
        <v>0.03596364758449601</v>
      </c>
      <c r="E41" s="60">
        <f t="shared" si="2"/>
        <v>20629</v>
      </c>
      <c r="F41" s="82"/>
      <c r="G41" s="78"/>
    </row>
    <row r="42" spans="1:7" ht="12.75">
      <c r="A42" s="67" t="s">
        <v>68</v>
      </c>
      <c r="B42" s="79">
        <v>658469</v>
      </c>
      <c r="C42" s="79">
        <v>706695</v>
      </c>
      <c r="D42" s="68">
        <f t="shared" si="3"/>
        <v>0.07323959062613426</v>
      </c>
      <c r="E42" s="60">
        <f t="shared" si="2"/>
        <v>48226</v>
      </c>
      <c r="F42" s="82"/>
      <c r="G42" s="78"/>
    </row>
    <row r="43" spans="1:7" ht="13.5" thickBot="1">
      <c r="A43" s="80"/>
      <c r="B43" s="81"/>
      <c r="C43" s="72"/>
      <c r="D43" s="72"/>
      <c r="E43" s="30"/>
      <c r="F43" s="30"/>
      <c r="G43" s="30"/>
    </row>
    <row r="44" spans="1:7" ht="12.75">
      <c r="A44" s="67" t="s">
        <v>69</v>
      </c>
      <c r="B44" s="30"/>
      <c r="C44" s="30"/>
      <c r="D44" s="30"/>
      <c r="E44" s="30"/>
      <c r="F44" s="30"/>
      <c r="G44" s="30"/>
    </row>
    <row r="45" spans="1:7" ht="12.75">
      <c r="A45" s="42" t="s">
        <v>70</v>
      </c>
      <c r="B45" s="43">
        <v>3935</v>
      </c>
      <c r="C45" s="43">
        <v>3343</v>
      </c>
      <c r="D45" s="68">
        <f>(C45-B45)/B45</f>
        <v>-0.15044472681067345</v>
      </c>
      <c r="E45" s="60">
        <f>C45-B45</f>
        <v>-592</v>
      </c>
      <c r="F45" s="30"/>
      <c r="G45" s="30"/>
    </row>
    <row r="46" spans="1:7" ht="12.75">
      <c r="A46" s="30"/>
      <c r="B46" s="30"/>
      <c r="C46" s="30"/>
      <c r="D46" s="30"/>
      <c r="E46" s="30"/>
      <c r="F46" s="30"/>
      <c r="G46" s="30"/>
    </row>
    <row r="47" spans="1:7" ht="12.75">
      <c r="A47" s="30"/>
      <c r="B47" s="30"/>
      <c r="C47" s="30"/>
      <c r="D47" s="30"/>
      <c r="E47" s="30"/>
      <c r="F47" s="30"/>
      <c r="G47" s="30"/>
    </row>
    <row r="48" spans="1:5" ht="12.75">
      <c r="A48" s="30"/>
      <c r="B48" s="30"/>
      <c r="C48" s="30"/>
      <c r="D48" s="30"/>
      <c r="E48" s="30"/>
    </row>
    <row r="49" spans="1:5" ht="12.75">
      <c r="A49" s="30"/>
      <c r="B49" s="30"/>
      <c r="C49" s="30"/>
      <c r="D49" s="30"/>
      <c r="E49" s="30"/>
    </row>
    <row r="50" spans="1:5" ht="12.75">
      <c r="A50" s="30"/>
      <c r="B50" s="30"/>
      <c r="C50" s="30"/>
      <c r="D50" s="30"/>
      <c r="E50" s="30"/>
    </row>
    <row r="76" ht="12.75">
      <c r="F76">
        <v>9605989</v>
      </c>
    </row>
    <row r="78" ht="12.75">
      <c r="F78">
        <v>9605989</v>
      </c>
    </row>
    <row r="79" ht="12.75">
      <c r="E79">
        <v>608830</v>
      </c>
    </row>
    <row r="80" spans="5:6" ht="12.75">
      <c r="E80">
        <v>104380</v>
      </c>
      <c r="F80">
        <v>1700</v>
      </c>
    </row>
    <row r="81" spans="5:6" ht="12.75">
      <c r="E81">
        <v>504450</v>
      </c>
      <c r="F81">
        <v>6675</v>
      </c>
    </row>
    <row r="82" ht="12.75">
      <c r="F82">
        <v>4975</v>
      </c>
    </row>
    <row r="83" ht="12.75">
      <c r="E83">
        <v>4275</v>
      </c>
    </row>
    <row r="84" ht="12.75">
      <c r="E84">
        <v>12107</v>
      </c>
    </row>
    <row r="85" ht="12.75">
      <c r="E85">
        <v>7832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E46"/>
  <sheetViews>
    <sheetView workbookViewId="0" topLeftCell="A10">
      <selection activeCell="A7" sqref="A7"/>
    </sheetView>
  </sheetViews>
  <sheetFormatPr defaultColWidth="9.140625" defaultRowHeight="12.75"/>
  <cols>
    <col min="1" max="1" width="63.140625" style="30" bestFit="1" customWidth="1"/>
    <col min="2" max="3" width="11.28125" style="30" bestFit="1" customWidth="1"/>
    <col min="4" max="4" width="9.140625" style="30" customWidth="1"/>
    <col min="5" max="5" width="12.57421875" style="30" bestFit="1" customWidth="1"/>
    <col min="6" max="16384" width="9.140625" style="30" customWidth="1"/>
  </cols>
  <sheetData>
    <row r="1" spans="1:5" ht="15">
      <c r="A1" s="29" t="s">
        <v>187</v>
      </c>
      <c r="B1" s="118"/>
      <c r="C1" s="118"/>
      <c r="D1" s="118"/>
      <c r="E1" s="118"/>
    </row>
    <row r="2" spans="1:5" ht="15">
      <c r="A2" s="131" t="s">
        <v>159</v>
      </c>
      <c r="B2" s="132"/>
      <c r="C2" s="132"/>
      <c r="D2" s="132"/>
      <c r="E2" s="132"/>
    </row>
    <row r="3" spans="1:5" ht="12.75">
      <c r="A3" s="83" t="s">
        <v>36</v>
      </c>
      <c r="B3" s="99"/>
      <c r="C3" s="99"/>
      <c r="D3" s="99"/>
      <c r="E3" s="99"/>
    </row>
    <row r="4" spans="1:5" ht="12">
      <c r="A4" s="84"/>
      <c r="B4" s="85"/>
      <c r="C4" s="85"/>
      <c r="D4" s="86" t="s">
        <v>26</v>
      </c>
      <c r="E4" s="87"/>
    </row>
    <row r="5" spans="1:5" ht="12">
      <c r="A5" s="67" t="s">
        <v>130</v>
      </c>
      <c r="B5" s="63">
        <v>39263</v>
      </c>
      <c r="C5" s="63">
        <v>39263</v>
      </c>
      <c r="D5" s="88" t="s">
        <v>27</v>
      </c>
      <c r="E5" s="88" t="s">
        <v>28</v>
      </c>
    </row>
    <row r="6" spans="1:5" ht="12">
      <c r="A6" s="16" t="s">
        <v>131</v>
      </c>
      <c r="B6" s="89">
        <v>413140</v>
      </c>
      <c r="C6" s="89">
        <v>438086</v>
      </c>
      <c r="D6" s="90">
        <f>(C6-B6)/B6</f>
        <v>0.060381468751512804</v>
      </c>
      <c r="E6" s="91">
        <f>C6-B6</f>
        <v>24946</v>
      </c>
    </row>
    <row r="7" spans="1:5" ht="12">
      <c r="A7" s="16" t="s">
        <v>132</v>
      </c>
      <c r="B7" s="89">
        <v>0</v>
      </c>
      <c r="C7" s="89">
        <v>0</v>
      </c>
      <c r="D7" s="90">
        <v>0</v>
      </c>
      <c r="E7" s="91">
        <f aca="true" t="shared" si="0" ref="E7:E14">C7-B7</f>
        <v>0</v>
      </c>
    </row>
    <row r="8" spans="1:5" ht="12">
      <c r="A8" s="16" t="s">
        <v>133</v>
      </c>
      <c r="B8" s="89">
        <v>1585</v>
      </c>
      <c r="C8" s="89">
        <v>2514</v>
      </c>
      <c r="D8" s="90">
        <f aca="true" t="shared" si="1" ref="D8:D14">(C8-B8)/B8</f>
        <v>0.5861198738170347</v>
      </c>
      <c r="E8" s="91">
        <f t="shared" si="0"/>
        <v>929</v>
      </c>
    </row>
    <row r="9" spans="1:5" ht="12">
      <c r="A9" s="16" t="s">
        <v>134</v>
      </c>
      <c r="B9" s="89">
        <v>61</v>
      </c>
      <c r="C9" s="89">
        <v>65</v>
      </c>
      <c r="D9" s="90">
        <f t="shared" si="1"/>
        <v>0.06557377049180328</v>
      </c>
      <c r="E9" s="91">
        <f t="shared" si="0"/>
        <v>4</v>
      </c>
    </row>
    <row r="10" spans="1:5" ht="12">
      <c r="A10" s="16" t="s">
        <v>135</v>
      </c>
      <c r="B10" s="89">
        <v>238</v>
      </c>
      <c r="C10" s="89">
        <v>287</v>
      </c>
      <c r="D10" s="90">
        <f t="shared" si="1"/>
        <v>0.20588235294117646</v>
      </c>
      <c r="E10" s="91">
        <f t="shared" si="0"/>
        <v>49</v>
      </c>
    </row>
    <row r="11" spans="1:5" ht="12">
      <c r="A11" s="16" t="s">
        <v>136</v>
      </c>
      <c r="B11" s="89">
        <v>1207</v>
      </c>
      <c r="C11" s="89">
        <v>1626</v>
      </c>
      <c r="D11" s="90">
        <f t="shared" si="1"/>
        <v>0.3471416735708368</v>
      </c>
      <c r="E11" s="91">
        <f t="shared" si="0"/>
        <v>419</v>
      </c>
    </row>
    <row r="12" spans="1:5" ht="12">
      <c r="A12" s="16" t="s">
        <v>137</v>
      </c>
      <c r="B12" s="89">
        <v>2367</v>
      </c>
      <c r="C12" s="89">
        <v>2826</v>
      </c>
      <c r="D12" s="90">
        <f t="shared" si="1"/>
        <v>0.19391634980988592</v>
      </c>
      <c r="E12" s="91">
        <f t="shared" si="0"/>
        <v>459</v>
      </c>
    </row>
    <row r="13" spans="1:5" ht="12">
      <c r="A13" s="16" t="s">
        <v>138</v>
      </c>
      <c r="B13" s="89">
        <v>33370</v>
      </c>
      <c r="C13" s="89">
        <v>1433</v>
      </c>
      <c r="D13" s="90">
        <f t="shared" si="1"/>
        <v>-0.9570572370392568</v>
      </c>
      <c r="E13" s="91">
        <f t="shared" si="0"/>
        <v>-31937</v>
      </c>
    </row>
    <row r="14" spans="1:5" ht="12">
      <c r="A14" s="67" t="s">
        <v>139</v>
      </c>
      <c r="B14" s="102">
        <v>451968</v>
      </c>
      <c r="C14" s="102">
        <v>446837</v>
      </c>
      <c r="D14" s="90">
        <f t="shared" si="1"/>
        <v>-0.011352573633531577</v>
      </c>
      <c r="E14" s="91">
        <f t="shared" si="0"/>
        <v>-5131</v>
      </c>
    </row>
    <row r="15" spans="1:5" ht="12">
      <c r="A15" s="10"/>
      <c r="B15" s="89"/>
      <c r="C15" s="89"/>
      <c r="D15" s="89"/>
      <c r="E15" s="89"/>
    </row>
    <row r="16" spans="1:5" ht="12">
      <c r="A16" s="67" t="s">
        <v>82</v>
      </c>
      <c r="B16" s="89"/>
      <c r="C16" s="89"/>
      <c r="D16" s="89"/>
      <c r="E16" s="89"/>
    </row>
    <row r="17" spans="1:5" ht="12">
      <c r="A17" s="16" t="s">
        <v>140</v>
      </c>
      <c r="B17" s="89">
        <v>96300</v>
      </c>
      <c r="C17" s="89">
        <v>131852</v>
      </c>
      <c r="D17" s="90">
        <f>(C17-B17)/B17</f>
        <v>0.3691796469366563</v>
      </c>
      <c r="E17" s="91">
        <f>C17-B17</f>
        <v>35552</v>
      </c>
    </row>
    <row r="18" spans="1:5" ht="12">
      <c r="A18" s="16" t="s">
        <v>141</v>
      </c>
      <c r="B18" s="89">
        <v>2</v>
      </c>
      <c r="C18" s="89">
        <v>2</v>
      </c>
      <c r="D18" s="90">
        <f aca="true" t="shared" si="2" ref="D18:D26">(C18-B18)/B18</f>
        <v>0</v>
      </c>
      <c r="E18" s="91">
        <f aca="true" t="shared" si="3" ref="E18:E26">C18-B18</f>
        <v>0</v>
      </c>
    </row>
    <row r="19" spans="1:5" ht="12">
      <c r="A19" s="16" t="s">
        <v>142</v>
      </c>
      <c r="B19" s="89">
        <v>0</v>
      </c>
      <c r="C19" s="89">
        <v>0</v>
      </c>
      <c r="D19" s="90">
        <v>0</v>
      </c>
      <c r="E19" s="91">
        <f t="shared" si="3"/>
        <v>0</v>
      </c>
    </row>
    <row r="20" spans="1:5" ht="12">
      <c r="A20" s="16" t="s">
        <v>143</v>
      </c>
      <c r="B20" s="89">
        <v>8519</v>
      </c>
      <c r="C20" s="89">
        <v>9083</v>
      </c>
      <c r="D20" s="90">
        <f t="shared" si="2"/>
        <v>0.06620495363305552</v>
      </c>
      <c r="E20" s="91">
        <f t="shared" si="3"/>
        <v>564</v>
      </c>
    </row>
    <row r="21" spans="1:5" ht="12">
      <c r="A21" s="16" t="s">
        <v>144</v>
      </c>
      <c r="B21" s="89">
        <v>0</v>
      </c>
      <c r="C21" s="89">
        <v>0</v>
      </c>
      <c r="D21" s="90">
        <v>0</v>
      </c>
      <c r="E21" s="91">
        <f t="shared" si="3"/>
        <v>0</v>
      </c>
    </row>
    <row r="22" spans="1:5" ht="12">
      <c r="A22" s="16" t="s">
        <v>145</v>
      </c>
      <c r="B22" s="89">
        <v>8519</v>
      </c>
      <c r="C22" s="89">
        <v>9083</v>
      </c>
      <c r="D22" s="90">
        <f t="shared" si="2"/>
        <v>0.06620495363305552</v>
      </c>
      <c r="E22" s="91">
        <f t="shared" si="3"/>
        <v>564</v>
      </c>
    </row>
    <row r="23" spans="1:5" ht="12">
      <c r="A23" s="16" t="s">
        <v>146</v>
      </c>
      <c r="B23" s="89">
        <v>2114</v>
      </c>
      <c r="C23" s="89">
        <v>2719</v>
      </c>
      <c r="D23" s="90">
        <f t="shared" si="2"/>
        <v>0.2861873226111637</v>
      </c>
      <c r="E23" s="91">
        <f t="shared" si="3"/>
        <v>605</v>
      </c>
    </row>
    <row r="24" spans="1:5" ht="12">
      <c r="A24" s="16" t="s">
        <v>147</v>
      </c>
      <c r="B24" s="89">
        <v>0</v>
      </c>
      <c r="C24" s="89">
        <v>0</v>
      </c>
      <c r="D24" s="90">
        <v>0</v>
      </c>
      <c r="E24" s="91">
        <f t="shared" si="3"/>
        <v>0</v>
      </c>
    </row>
    <row r="25" spans="1:5" ht="12">
      <c r="A25" s="16" t="s">
        <v>148</v>
      </c>
      <c r="B25" s="89">
        <v>234630</v>
      </c>
      <c r="C25" s="89">
        <v>216581</v>
      </c>
      <c r="D25" s="90">
        <f t="shared" si="2"/>
        <v>-0.07692537186208072</v>
      </c>
      <c r="E25" s="91">
        <f t="shared" si="3"/>
        <v>-18049</v>
      </c>
    </row>
    <row r="26" spans="1:5" ht="12">
      <c r="A26" s="67" t="s">
        <v>149</v>
      </c>
      <c r="B26" s="103">
        <v>341565</v>
      </c>
      <c r="C26" s="103">
        <v>360237</v>
      </c>
      <c r="D26" s="90">
        <f t="shared" si="2"/>
        <v>0.054666022572570375</v>
      </c>
      <c r="E26" s="91">
        <f t="shared" si="3"/>
        <v>18672</v>
      </c>
    </row>
    <row r="27" spans="1:5" ht="12">
      <c r="A27" s="10"/>
      <c r="B27" s="92"/>
      <c r="C27" s="92"/>
      <c r="D27" s="92"/>
      <c r="E27" s="92"/>
    </row>
    <row r="28" spans="1:5" ht="12">
      <c r="A28" s="16" t="s">
        <v>150</v>
      </c>
      <c r="B28" s="89">
        <v>110403</v>
      </c>
      <c r="C28" s="89">
        <v>86600</v>
      </c>
      <c r="D28" s="90">
        <f>(C28-B28)/B28</f>
        <v>-0.2156010253344565</v>
      </c>
      <c r="E28" s="91">
        <f>C28-B28</f>
        <v>-23803</v>
      </c>
    </row>
    <row r="29" spans="1:5" ht="12">
      <c r="A29" s="10"/>
      <c r="B29" s="92"/>
      <c r="C29" s="92"/>
      <c r="D29" s="92"/>
      <c r="E29" s="92"/>
    </row>
    <row r="30" spans="1:5" ht="12">
      <c r="A30" s="9" t="s">
        <v>151</v>
      </c>
      <c r="B30" s="89">
        <v>42333</v>
      </c>
      <c r="C30" s="89">
        <v>29352</v>
      </c>
      <c r="D30" s="90">
        <f>(C30-B30)/B30</f>
        <v>-0.3066402097654312</v>
      </c>
      <c r="E30" s="91">
        <f>C30-B30</f>
        <v>-12981</v>
      </c>
    </row>
    <row r="31" spans="1:5" ht="12">
      <c r="A31" s="10"/>
      <c r="B31" s="93"/>
      <c r="C31" s="93"/>
      <c r="D31" s="93"/>
      <c r="E31" s="93"/>
    </row>
    <row r="32" spans="1:5" ht="12">
      <c r="A32" s="9" t="s">
        <v>152</v>
      </c>
      <c r="B32" s="94">
        <v>68070</v>
      </c>
      <c r="C32" s="94">
        <v>57248</v>
      </c>
      <c r="D32" s="90">
        <f>(C32-B32)/B32</f>
        <v>-0.15898339944175113</v>
      </c>
      <c r="E32" s="91">
        <f>C32-B32</f>
        <v>-10822</v>
      </c>
    </row>
    <row r="33" spans="1:5" ht="12">
      <c r="A33" s="10"/>
      <c r="B33" s="92"/>
      <c r="C33" s="92"/>
      <c r="D33" s="92"/>
      <c r="E33" s="92"/>
    </row>
    <row r="34" spans="1:5" ht="12">
      <c r="A34" s="9" t="s">
        <v>153</v>
      </c>
      <c r="B34" s="94">
        <v>-14</v>
      </c>
      <c r="C34" s="94">
        <v>0</v>
      </c>
      <c r="D34" s="90">
        <f>(C34-B34)/B34</f>
        <v>-1</v>
      </c>
      <c r="E34" s="91">
        <f>C34-B34</f>
        <v>14</v>
      </c>
    </row>
    <row r="35" spans="1:5" ht="12">
      <c r="A35" s="9" t="s">
        <v>151</v>
      </c>
      <c r="B35" s="94">
        <v>0</v>
      </c>
      <c r="C35" s="94">
        <v>0</v>
      </c>
      <c r="D35" s="90">
        <v>0</v>
      </c>
      <c r="E35" s="91">
        <f>C35-B35</f>
        <v>0</v>
      </c>
    </row>
    <row r="36" spans="1:5" ht="12">
      <c r="A36" s="9" t="s">
        <v>154</v>
      </c>
      <c r="B36" s="92">
        <v>-14</v>
      </c>
      <c r="C36" s="92">
        <v>0</v>
      </c>
      <c r="D36" s="90">
        <f>(C36-B36)/B36</f>
        <v>-1</v>
      </c>
      <c r="E36" s="91">
        <f>C36-B36</f>
        <v>14</v>
      </c>
    </row>
    <row r="37" spans="1:5" ht="12">
      <c r="A37" s="10"/>
      <c r="B37" s="92"/>
      <c r="C37" s="92"/>
      <c r="D37" s="92"/>
      <c r="E37" s="92"/>
    </row>
    <row r="38" spans="1:5" ht="12">
      <c r="A38" s="95" t="s">
        <v>155</v>
      </c>
      <c r="B38" s="92">
        <v>68056</v>
      </c>
      <c r="C38" s="92">
        <v>57248</v>
      </c>
      <c r="D38" s="90">
        <f>(C38-B38)/B38</f>
        <v>-0.1588103914423416</v>
      </c>
      <c r="E38" s="91">
        <f>C38-B38</f>
        <v>-10808</v>
      </c>
    </row>
    <row r="39" spans="1:5" ht="12">
      <c r="A39" s="17"/>
      <c r="B39" s="93"/>
      <c r="C39" s="93"/>
      <c r="D39" s="93"/>
      <c r="E39" s="93"/>
    </row>
    <row r="40" spans="1:5" ht="12">
      <c r="A40" s="9" t="s">
        <v>156</v>
      </c>
      <c r="B40" s="96">
        <v>0</v>
      </c>
      <c r="C40" s="96">
        <v>0</v>
      </c>
      <c r="D40" s="90">
        <v>0</v>
      </c>
      <c r="E40" s="91">
        <f>C40-B40</f>
        <v>0</v>
      </c>
    </row>
    <row r="41" spans="1:5" ht="12">
      <c r="A41" s="97" t="s">
        <v>157</v>
      </c>
      <c r="B41" s="100">
        <v>68056</v>
      </c>
      <c r="C41" s="100">
        <v>57248</v>
      </c>
      <c r="D41" s="90">
        <f>(C41-B41)/B41</f>
        <v>-0.1588103914423416</v>
      </c>
      <c r="E41" s="101">
        <f>C41-B41</f>
        <v>-10808</v>
      </c>
    </row>
    <row r="42" spans="2:5" ht="12">
      <c r="B42" s="98"/>
      <c r="C42" s="98"/>
      <c r="D42" s="98"/>
      <c r="E42" s="98"/>
    </row>
    <row r="43" spans="2:5" ht="12">
      <c r="B43" s="98"/>
      <c r="C43" s="98"/>
      <c r="D43" s="98"/>
      <c r="E43" s="98"/>
    </row>
    <row r="44" spans="2:5" ht="12">
      <c r="B44" s="98"/>
      <c r="C44" s="98"/>
      <c r="D44" s="98"/>
      <c r="E44" s="98"/>
    </row>
    <row r="45" spans="2:5" ht="12">
      <c r="B45" s="98"/>
      <c r="C45" s="98"/>
      <c r="D45" s="98"/>
      <c r="E45" s="98"/>
    </row>
    <row r="46" spans="2:5" ht="12">
      <c r="B46" s="98"/>
      <c r="C46" s="98"/>
      <c r="D46" s="98"/>
      <c r="E46" s="9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Financial Institutions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PCARROLL</dc:creator>
  <cp:keywords/>
  <dc:description/>
  <cp:lastModifiedBy>adelacruz</cp:lastModifiedBy>
  <cp:lastPrinted>2007-08-27T23:42:10Z</cp:lastPrinted>
  <dcterms:created xsi:type="dcterms:W3CDTF">2007-08-22T16:49:29Z</dcterms:created>
  <dcterms:modified xsi:type="dcterms:W3CDTF">2008-01-09T00:50:47Z</dcterms:modified>
  <cp:category/>
  <cp:version/>
  <cp:contentType/>
  <cp:contentStatus/>
</cp:coreProperties>
</file>