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6915" activeTab="0"/>
  </bookViews>
  <sheets>
    <sheet name="Commercial Banks" sheetId="1" r:id="rId1"/>
    <sheet name="Industrial Banks" sheetId="2" r:id="rId2"/>
    <sheet name="Credit Unions" sheetId="3" r:id="rId3"/>
    <sheet name="Foreign Bank - RC" sheetId="4" r:id="rId4"/>
    <sheet name="Trust Companies RC" sheetId="5" r:id="rId5"/>
    <sheet name="Trust Company - RI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b" localSheetId="2">#REF!</definedName>
    <definedName name="\b">#REF!</definedName>
    <definedName name="\c" localSheetId="2">#REF!</definedName>
    <definedName name="\c">#REF!</definedName>
    <definedName name="C_1_010" localSheetId="2">'[11]Master'!$D$6</definedName>
    <definedName name="C_1_010">'[5]Master'!$D$6</definedName>
    <definedName name="C_1_025B" localSheetId="2">'[13]Master'!$D$13</definedName>
    <definedName name="C_1_025B">'[7]Master'!$D$13</definedName>
    <definedName name="C_3_388" localSheetId="2">'[9]Master'!$F$31</definedName>
    <definedName name="C_3_388">'[1]Master'!$F$31</definedName>
    <definedName name="CC_010" localSheetId="2">'[11]Master'!$C$6</definedName>
    <definedName name="CC_010">'[5]Master'!$C$6</definedName>
    <definedName name="CC_025B" localSheetId="2">'[9]Master'!$C$13</definedName>
    <definedName name="CC_025B">'[1]Master'!$C$13</definedName>
    <definedName name="CC_115">'[8]Master'!$C$108</definedName>
    <definedName name="CC_131" localSheetId="2">'[10]Master'!$C$111</definedName>
    <definedName name="CC_131">'[2]Master'!$C$111</definedName>
    <definedName name="CC_230" localSheetId="2">'[9]Master'!$C$113</definedName>
    <definedName name="CC_230">'[1]Master'!$C$113</definedName>
    <definedName name="CC_300" localSheetId="2">'[12]Master'!$C$26</definedName>
    <definedName name="CC_300">'[6]Master'!$C$26</definedName>
    <definedName name="CC_310" localSheetId="2">'[10]Master'!$C$120</definedName>
    <definedName name="CC_310">'[2]Master'!$C$120</definedName>
    <definedName name="CC_340" localSheetId="2">'[10]Master'!$C$27</definedName>
    <definedName name="CC_340">'[2]Master'!$C$27</definedName>
    <definedName name="CC_380" localSheetId="2">'[9]Master'!$C$28</definedName>
    <definedName name="CC_380">'[1]Master'!$C$28</definedName>
    <definedName name="CC_550" localSheetId="2">'[13]Master'!$C$34</definedName>
    <definedName name="CC_550">'[7]Master'!$C$34</definedName>
    <definedName name="CC_551" localSheetId="2">'[13]Master'!$C$35</definedName>
    <definedName name="CC_551">'[7]Master'!$C$35</definedName>
    <definedName name="CC_661A" localSheetId="2">'[11]Master'!$C$157</definedName>
    <definedName name="CC_661A">'[5]Master'!$C$157</definedName>
    <definedName name="CC_719" localSheetId="2">'[9]Master'!$C$57</definedName>
    <definedName name="CC_719">'[1]Master'!$C$57</definedName>
    <definedName name="CC_798" localSheetId="2">'[9]Master'!$C$72</definedName>
    <definedName name="CC_798">'[1]Master'!$C$72</definedName>
    <definedName name="Data" localSheetId="2">'[4]Jun 2000 Data'!#REF!</definedName>
    <definedName name="Data">'[4]Jun 2000 Data'!#REF!</definedName>
    <definedName name="FiduciaryStatement" localSheetId="2">#REF!</definedName>
    <definedName name="FiduciaryStatement">#REF!</definedName>
    <definedName name="HTML1_1" localSheetId="4" hidden="1">"[TRST4Q96.XLS]Abstract!$A$1:$B$43"</definedName>
    <definedName name="HTML1_1" hidden="1">"'[profile.xls]1q97 - Tables'!$A$1:$E$48"</definedName>
    <definedName name="HTML1_10" hidden="1">""</definedName>
    <definedName name="HTML1_11" hidden="1">1</definedName>
    <definedName name="HTML1_12" localSheetId="4" hidden="1">"P:\STATS\trst4q96.htm"</definedName>
    <definedName name="HTML1_12" hidden="1">"P:\STATS\prof197.htm"</definedName>
    <definedName name="HTML1_2" hidden="1">1</definedName>
    <definedName name="HTML1_3" localSheetId="4" hidden="1">"4th Quarter 1996"</definedName>
    <definedName name="HTML1_3" hidden="1">"profile"</definedName>
    <definedName name="HTML1_4" localSheetId="4" hidden="1">"Trust Company Report of Condition"</definedName>
    <definedName name="HTML1_4" hidden="1">"Profile of State Chartered Banks 3/31/97 "</definedName>
    <definedName name="HTML1_5" localSheetId="4" hidden="1">"Abstract of Trust Company Report of Income"</definedName>
    <definedName name="HTML1_5" hidden="1">""</definedName>
    <definedName name="HTML1_6" hidden="1">-4146</definedName>
    <definedName name="HTML1_7" hidden="1">-4146</definedName>
    <definedName name="HTML1_8" localSheetId="4" hidden="1">"3/24/97"</definedName>
    <definedName name="HTML1_8" hidden="1">"5/28/97"</definedName>
    <definedName name="HTML1_9" hidden="1">"Patrick Carroll"</definedName>
    <definedName name="HTML2_1" hidden="1">"[FBIN496.XLS]Abstract!$A$1:$B$38"</definedName>
    <definedName name="HTML2_10" hidden="1">"pcarroll@sbd.ca.gov"</definedName>
    <definedName name="HTML2_11" hidden="1">1</definedName>
    <definedName name="HTML2_12" hidden="1">"P:\STATS\fbin4q96.htm"</definedName>
    <definedName name="HTML2_2" hidden="1">1</definedName>
    <definedName name="HTML2_3" hidden="1">"4th Quarter 1996"</definedName>
    <definedName name="HTML2_4" hidden="1">"Foreign Bank Report of Income"</definedName>
    <definedName name="HTML2_5" hidden="1">"Abstract of foreign bank report of income."</definedName>
    <definedName name="HTML2_6" hidden="1">-4146</definedName>
    <definedName name="HTML2_7" hidden="1">-4146</definedName>
    <definedName name="HTML2_8" hidden="1">"3/24/97"</definedName>
    <definedName name="HTML2_9" hidden="1">"Patrick Carroll"</definedName>
    <definedName name="HTMLCount" hidden="1">1</definedName>
    <definedName name="_xlnm.Print_Area" localSheetId="0">'Commercial Banks'!$A$1:$E$43</definedName>
    <definedName name="_xlnm.Print_Area" localSheetId="2">'Credit Unions'!$A$1:$E$40</definedName>
    <definedName name="_xlnm.Print_Area" localSheetId="3">'Foreign Bank - RC'!$A$1:$E$45</definedName>
    <definedName name="_xlnm.Print_Area" localSheetId="1">'Industrial Banks'!$A$1:$E$42</definedName>
    <definedName name="_xlnm.Print_Area" localSheetId="4">'Trust Companies RC'!$A$1:$E$45</definedName>
    <definedName name="_xlnm.Print_Area" localSheetId="5">'Trust Company - RI'!$A$1:$E$41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test" hidden="1">"Fiduciary Statement"</definedName>
    <definedName name="test2" hidden="1">"Consolidated statement of fiduciary assets"</definedName>
    <definedName name="test3" hidden="1">"'[FID4Q96.XLS]Fiduciary Statement'!$A$1:$E$34"</definedName>
    <definedName name="test4" hidden="1">"P:\STATS\fid4q96.htm"</definedName>
    <definedName name="test5" hidden="1">"Fiduciary Statement"</definedName>
    <definedName name="test6" hidden="1">"Consolidated statement of fiduciary assets"</definedName>
  </definedNames>
  <calcPr fullCalcOnLoad="1"/>
</workbook>
</file>

<file path=xl/sharedStrings.xml><?xml version="1.0" encoding="utf-8"?>
<sst xmlns="http://schemas.openxmlformats.org/spreadsheetml/2006/main" count="210" uniqueCount="162">
  <si>
    <t>Number of Banks</t>
  </si>
  <si>
    <t>Loans &amp; Leases (Net)*</t>
  </si>
  <si>
    <t>Reserve for loans</t>
  </si>
  <si>
    <t>Total Assets</t>
  </si>
  <si>
    <t>Total Deposits</t>
  </si>
  <si>
    <t>Total Equity Capital</t>
  </si>
  <si>
    <t>Noncurrent Loans &amp; Leases**</t>
  </si>
  <si>
    <t>Total Past Due Loans &amp; Leases***</t>
  </si>
  <si>
    <t>Other Real Estate Owned****</t>
  </si>
  <si>
    <t>Interest Earned</t>
  </si>
  <si>
    <t>Interest Expense</t>
  </si>
  <si>
    <t>Net Interest Income</t>
  </si>
  <si>
    <t>Noninterest Income</t>
  </si>
  <si>
    <t>Loan Loss Provision</t>
  </si>
  <si>
    <t>Noninterest Expense</t>
  </si>
  <si>
    <t>Net Income</t>
  </si>
  <si>
    <t>Return on Assets#</t>
  </si>
  <si>
    <t>Return on Equity#</t>
  </si>
  <si>
    <t>Net Interest Margin#</t>
  </si>
  <si>
    <t>Loans &amp; Leases/Deposits</t>
  </si>
  <si>
    <t>Loans &amp; Leases/Assets</t>
  </si>
  <si>
    <t>LLR/Total Loans</t>
  </si>
  <si>
    <t>Equity Capital/Assets</t>
  </si>
  <si>
    <t>Noncurrent Loans &amp; Leases/Total Loans &amp; Leases</t>
  </si>
  <si>
    <t>Total Past Due Loans &amp; Leases/Total Loans &amp; Leases</t>
  </si>
  <si>
    <t>Reserves for Loans/Noncurrent Loans&amp;Leases</t>
  </si>
  <si>
    <t>Change</t>
  </si>
  <si>
    <t>%</t>
  </si>
  <si>
    <t>$</t>
  </si>
  <si>
    <t>Period Ending</t>
  </si>
  <si>
    <t>Number of Thrift and Loans</t>
  </si>
  <si>
    <t>Noncurrent Loans&amp;Leases/Total Loans&amp;Leases</t>
  </si>
  <si>
    <t>Tot. Past Due Loans&amp;Leases/Total Loans&amp;Leases</t>
  </si>
  <si>
    <t>PROFILE OF INDUSTRIAL BANKS</t>
  </si>
  <si>
    <t>(In Millions of Dollars)</t>
  </si>
  <si>
    <t>PROFILE OF STATE CHARTERED BANKS</t>
  </si>
  <si>
    <t>(in Thousands)</t>
  </si>
  <si>
    <t>ASSETS</t>
  </si>
  <si>
    <t>Cash and due from</t>
  </si>
  <si>
    <t>U.S. Treasury securities</t>
  </si>
  <si>
    <t>Obligations of other U.S. Government agencies and corporations</t>
  </si>
  <si>
    <t>Obligations of States and political subdivisions</t>
  </si>
  <si>
    <t>Other Securities</t>
  </si>
  <si>
    <t>Loans</t>
  </si>
  <si>
    <t>Reserve for possible loan losses</t>
  </si>
  <si>
    <t xml:space="preserve">Loans (net) </t>
  </si>
  <si>
    <t xml:space="preserve">Bank premises, furniture and fixtures and other assets representing bank premises </t>
  </si>
  <si>
    <t xml:space="preserve">        Capital leases included above</t>
  </si>
  <si>
    <t>Real estate owned other than bank premises</t>
  </si>
  <si>
    <t>Investments in subsidiaries not consolidated</t>
  </si>
  <si>
    <t>Other assets (complete schedule on reverse)</t>
  </si>
  <si>
    <t xml:space="preserve">TOTAL ASSETS </t>
  </si>
  <si>
    <t>LIABILITIES</t>
  </si>
  <si>
    <t xml:space="preserve">Liabilities for borrowed money </t>
  </si>
  <si>
    <t xml:space="preserve">Mortgage indebtedness </t>
  </si>
  <si>
    <t>Other liabilities</t>
  </si>
  <si>
    <t xml:space="preserve">TOTAL LIABILITIES </t>
  </si>
  <si>
    <t xml:space="preserve">Capital notes and debentures </t>
  </si>
  <si>
    <t>SHAREHOLDERS EQUITY</t>
  </si>
  <si>
    <t xml:space="preserve">Preferred stock </t>
  </si>
  <si>
    <t xml:space="preserve">Number shares outstanding </t>
  </si>
  <si>
    <t xml:space="preserve">Common stock </t>
  </si>
  <si>
    <t xml:space="preserve">Number shares authorized </t>
  </si>
  <si>
    <t>Number shares outstanding</t>
  </si>
  <si>
    <t>Surplus</t>
  </si>
  <si>
    <t xml:space="preserve">TOTAL CONTRIBUTED CAPITAL </t>
  </si>
  <si>
    <t>Retained earnings and other capital reserves</t>
  </si>
  <si>
    <t xml:space="preserve">TOTAL SHAREHOLDERS EQUITY </t>
  </si>
  <si>
    <t>TOTAL LIABILITIES AND CAPITAL ACCOUNTS</t>
  </si>
  <si>
    <t>MEMORANDA</t>
  </si>
  <si>
    <t>Assets deposited with State Treasurer to qualify for exercise of fiduciary powers (market value)</t>
  </si>
  <si>
    <t>PROFILE OF CREDIT UNIONS</t>
  </si>
  <si>
    <t>PERIOD ENDING</t>
  </si>
  <si>
    <t>Number of Credit Unions</t>
  </si>
  <si>
    <t>Loans to Members</t>
  </si>
  <si>
    <t>Allowance for Loan Losses</t>
  </si>
  <si>
    <t>Members' Shares</t>
  </si>
  <si>
    <t>Members' Equity</t>
  </si>
  <si>
    <t>Total Delinquent Loans**</t>
  </si>
  <si>
    <t>Foreclosed and Repossessed Assets (1)</t>
  </si>
  <si>
    <t>Provision for Loan Losses</t>
  </si>
  <si>
    <t>Other Income</t>
  </si>
  <si>
    <t>Operating Expenses</t>
  </si>
  <si>
    <t>Return on Average Assets</t>
  </si>
  <si>
    <t>Net  Margin/Average Assets</t>
  </si>
  <si>
    <t>Capital/Assets</t>
  </si>
  <si>
    <t>Total Loans/Total Shares</t>
  </si>
  <si>
    <t>Total Loans/Total Assets</t>
  </si>
  <si>
    <t>Delinquent Loans/Total Loans</t>
  </si>
  <si>
    <t>Net  Charge-Offs/Average Loans</t>
  </si>
  <si>
    <t>** Delinquent Loans are loans past due 60 days or more.</t>
  </si>
  <si>
    <t>(1) prior to 3/31/04 this item was other real estate owned</t>
  </si>
  <si>
    <t>FOREIGN BANKS</t>
  </si>
  <si>
    <t>STATEMENT OF CONDITION</t>
  </si>
  <si>
    <t>Number of institutions</t>
  </si>
  <si>
    <t>Assets:</t>
  </si>
  <si>
    <t>Cash &amp; Due From Banks.</t>
  </si>
  <si>
    <t>U.S. Treas Securities</t>
  </si>
  <si>
    <t>U.S. Gov't Obligations</t>
  </si>
  <si>
    <t>Frn Govt Securities.</t>
  </si>
  <si>
    <t>Mortgage-backed - guaranteed by US Govt</t>
  </si>
  <si>
    <t>Mortgage-backed - other</t>
  </si>
  <si>
    <t>Other asset-backed</t>
  </si>
  <si>
    <t>All Other Securities</t>
  </si>
  <si>
    <t>FF Sold - US Depository Institutions</t>
  </si>
  <si>
    <t>FF Sold - With others</t>
  </si>
  <si>
    <t>Securities purchased - US Depositary Institutions</t>
  </si>
  <si>
    <t>Securities purchased - with others</t>
  </si>
  <si>
    <t>Loans-Net Unearnd Inc</t>
  </si>
  <si>
    <t>Trading assets - US Treas and Agcy Securities</t>
  </si>
  <si>
    <t>Other trading assets</t>
  </si>
  <si>
    <t>Cust Liab-B/A U.S.</t>
  </si>
  <si>
    <t xml:space="preserve">Cust Liab-B/A Non-US </t>
  </si>
  <si>
    <t>Othr/Claim Nonrelated</t>
  </si>
  <si>
    <t>Tot Claims-Nonrelated</t>
  </si>
  <si>
    <t xml:space="preserve">Net D/F Related Banks </t>
  </si>
  <si>
    <t>Liabilities</t>
  </si>
  <si>
    <t>Total Deposits/Credit Balances</t>
  </si>
  <si>
    <t>FF Purch - with U.S. Depository Institutions</t>
  </si>
  <si>
    <t>FF Purch - with others</t>
  </si>
  <si>
    <t>Securities sold - with U.S. Dep Institutions</t>
  </si>
  <si>
    <t>Securities sold - with others</t>
  </si>
  <si>
    <t>Other Borrowed Money</t>
  </si>
  <si>
    <t>Liab B/A Outstanding</t>
  </si>
  <si>
    <t>Trading Liabilities</t>
  </si>
  <si>
    <t>Othr Liab-Nonrelated</t>
  </si>
  <si>
    <t>Total Liab-Nonrelated</t>
  </si>
  <si>
    <t>Net D/T - Related Bks</t>
  </si>
  <si>
    <t>Total Liabilities</t>
  </si>
  <si>
    <t>Number of trust companies</t>
  </si>
  <si>
    <t>TRUST COMPANIES</t>
  </si>
  <si>
    <t>REPORT OF CONDITION</t>
  </si>
  <si>
    <t>(in millions of dollars)</t>
  </si>
  <si>
    <t>REPORT OF INCOME</t>
  </si>
  <si>
    <t>Operating income:</t>
  </si>
  <si>
    <t xml:space="preserve">    Income from fiduciary activities </t>
  </si>
  <si>
    <t xml:space="preserve">    Interest on federal funds sold</t>
  </si>
  <si>
    <t xml:space="preserve">    Interest on U.S. Treasury securities</t>
  </si>
  <si>
    <t xml:space="preserve">    Interest on obligations of other U.S. government agencies and corporations</t>
  </si>
  <si>
    <t xml:space="preserve">    Interest on obligations of states and political subdivisions of the U.S</t>
  </si>
  <si>
    <t xml:space="preserve">    Interest on other securities</t>
  </si>
  <si>
    <t xml:space="preserve">    Interest and fees on loans</t>
  </si>
  <si>
    <t xml:space="preserve">    Other income</t>
  </si>
  <si>
    <t>TOTAL OPERATING INCOME</t>
  </si>
  <si>
    <t xml:space="preserve">    Salaries and employee benefits</t>
  </si>
  <si>
    <t xml:space="preserve">    Interest on borrowed money </t>
  </si>
  <si>
    <t xml:space="preserve">    Interest on capital notes</t>
  </si>
  <si>
    <t xml:space="preserve">    Occupancy expense of premises, gross</t>
  </si>
  <si>
    <t xml:space="preserve">    Less rental income</t>
  </si>
  <si>
    <t xml:space="preserve">    Occupancy expense of premises, net</t>
  </si>
  <si>
    <t xml:space="preserve">    Furniture and equipment expense</t>
  </si>
  <si>
    <t xml:space="preserve">    Provision for possible loan losses</t>
  </si>
  <si>
    <t xml:space="preserve">   Other operating expenses</t>
  </si>
  <si>
    <t>TOTAL OPERATING EXPENSES</t>
  </si>
  <si>
    <t xml:space="preserve">Income before income taxes and securities gains or losses </t>
  </si>
  <si>
    <t>Applicable income taxes</t>
  </si>
  <si>
    <t>Income before securities gains or losses</t>
  </si>
  <si>
    <t>Securities gains (losses), gross</t>
  </si>
  <si>
    <t>Securities gains (losses), net</t>
  </si>
  <si>
    <t>Net income before extraordinary items</t>
  </si>
  <si>
    <t>Extraordinary items, Net of tax effect</t>
  </si>
  <si>
    <t>NET INCOME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</si>
</sst>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m/d/yy;@"/>
    <numFmt numFmtId="167" formatCode="_(* #,##0.0_);_(* \(#,##0.0\);_(* &quot;-&quot;?_);_(@_)"/>
    <numFmt numFmtId="168" formatCode="&quot;$&quot;#,##0;&quot;$&quot;\-#,##0"/>
    <numFmt numFmtId="169" formatCode="&quot;$&quot;#,##0;[Red]&quot;$&quot;\-#,##0"/>
    <numFmt numFmtId="170" formatCode="&quot;$&quot;#,##0.00;&quot;$&quot;\-#,##0.00"/>
    <numFmt numFmtId="171" formatCode="&quot;$&quot;#,##0.00;[Red]&quot;$&quot;\-#,##0.00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mm/dd/yy_)"/>
    <numFmt numFmtId="177" formatCode="#,##0.0_);\(#,##0.0\)"/>
    <numFmt numFmtId="178" formatCode="0.0%"/>
    <numFmt numFmtId="179" formatCode="_(* #,##0.000_);_(* \(#,##0.00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0.0000000000"/>
    <numFmt numFmtId="190" formatCode="0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_);\(0\)"/>
    <numFmt numFmtId="194" formatCode="&quot;$&quot;#,##0"/>
    <numFmt numFmtId="195" formatCode="_(* #,##0.0000_);_(* \(#,##0.0000\);_(* &quot;-&quot;??_);_(@_)"/>
    <numFmt numFmtId="196" formatCode="_(* #,##0.00000_);_(* \(#,##0.00000\);_(* &quot;-&quot;??_);_(@_)"/>
    <numFmt numFmtId="197" formatCode="0.0E+00"/>
    <numFmt numFmtId="198" formatCode="0E+00"/>
    <numFmt numFmtId="199" formatCode="&quot;$&quot;#,##0.0"/>
    <numFmt numFmtId="200" formatCode="&quot;$&quot;#,##0.00"/>
    <numFmt numFmtId="201" formatCode="hh:mm_)"/>
    <numFmt numFmtId="202" formatCode="#,##0.000_);\(#,##0.000\)"/>
    <numFmt numFmtId="203" formatCode="0.00_);\(0.00\)"/>
    <numFmt numFmtId="204" formatCode=";;;"/>
    <numFmt numFmtId="205" formatCode="mm/dd/yy"/>
    <numFmt numFmtId="206" formatCode="0.0_);\(0.0\)"/>
    <numFmt numFmtId="207" formatCode="_(* #,##0.00_);_(* \(#,##0.00\);_(* &quot;-&quot;?_);_(@_)"/>
    <numFmt numFmtId="208" formatCode="#,##0.000_);[Red]\(#,##0.000\)"/>
    <numFmt numFmtId="209" formatCode="#,##0.0_);[Red]\(#,##0.0\)"/>
    <numFmt numFmtId="210" formatCode="m/d/yy"/>
    <numFmt numFmtId="211" formatCode="[$-409]dddd\ :\ mmmm\ dd\,\ yyyy"/>
    <numFmt numFmtId="212" formatCode="[$-409]hh:mm:ss\ AM/PM"/>
    <numFmt numFmtId="213" formatCode="00000"/>
    <numFmt numFmtId="214" formatCode="#,##0_ ;[Red]\-#,##0\ "/>
    <numFmt numFmtId="215" formatCode="0.00_ ;[Red]\-0.00\ "/>
    <numFmt numFmtId="216" formatCode="_ * #,##0.0_ ;_ * \-#,##0.0_ ;_ * &quot;-&quot;?_ ;_ @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00_ ;_ * \-#,##0.000_ ;_ * &quot;-&quot;???_ ;_ @_ "/>
    <numFmt numFmtId="222" formatCode="m/d"/>
    <numFmt numFmtId="223" formatCode="0;[Red]0"/>
    <numFmt numFmtId="224" formatCode="0_ ;[Red]\-0\ "/>
    <numFmt numFmtId="225" formatCode="mmm\-yyyy"/>
    <numFmt numFmtId="226" formatCode="#,##0.000000_ ;\-#,##0.000000\ "/>
    <numFmt numFmtId="227" formatCode="mm/dd/yy;@"/>
  </numFmts>
  <fonts count="14">
    <font>
      <sz val="10"/>
      <name val="Arial"/>
      <family val="0"/>
    </font>
    <font>
      <sz val="9"/>
      <name val="Arial"/>
      <family val="2"/>
    </font>
    <font>
      <sz val="9"/>
      <name val="Tms Rmn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Helv"/>
      <family val="0"/>
    </font>
    <font>
      <b/>
      <sz val="9"/>
      <name val="Times New Roman"/>
      <family val="1"/>
    </font>
    <font>
      <sz val="9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3" fontId="1" fillId="0" borderId="0" xfId="15" applyFont="1" applyAlignment="1" applyProtection="1">
      <alignment/>
      <protection hidden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applyProtection="1">
      <alignment/>
      <protection/>
    </xf>
    <xf numFmtId="43" fontId="1" fillId="0" borderId="0" xfId="15" applyNumberFormat="1" applyFont="1" applyAlignment="1" applyProtection="1">
      <alignment/>
      <protection/>
    </xf>
    <xf numFmtId="43" fontId="1" fillId="0" borderId="0" xfId="15" applyNumberFormat="1" applyFont="1" applyAlignment="1">
      <alignment/>
    </xf>
    <xf numFmtId="43" fontId="1" fillId="0" borderId="0" xfId="15" applyNumberFormat="1" applyFont="1" applyBorder="1" applyAlignment="1" applyProtection="1">
      <alignment/>
      <protection/>
    </xf>
    <xf numFmtId="43" fontId="1" fillId="0" borderId="0" xfId="15" applyNumberFormat="1" applyFont="1" applyAlignment="1">
      <alignment horizontal="right"/>
    </xf>
    <xf numFmtId="166" fontId="1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0" xfId="0" applyAlignment="1">
      <alignment horizontal="centerContinuous"/>
    </xf>
    <xf numFmtId="9" fontId="1" fillId="0" borderId="0" xfId="22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" fontId="1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8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 quotePrefix="1">
      <alignment horizontal="left"/>
    </xf>
    <xf numFmtId="0" fontId="2" fillId="0" borderId="1" xfId="0" applyFont="1" applyBorder="1" applyAlignment="1" applyProtection="1">
      <alignment horizontal="left"/>
      <protection/>
    </xf>
    <xf numFmtId="187" fontId="0" fillId="0" borderId="0" xfId="22" applyNumberForma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  <xf numFmtId="226" fontId="0" fillId="0" borderId="0" xfId="0" applyNumberFormat="1" applyAlignment="1">
      <alignment/>
    </xf>
    <xf numFmtId="187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178" fontId="0" fillId="0" borderId="0" xfId="0" applyNumberFormat="1" applyAlignment="1">
      <alignment/>
    </xf>
    <xf numFmtId="178" fontId="1" fillId="0" borderId="0" xfId="22" applyNumberFormat="1" applyFont="1" applyAlignment="1">
      <alignment/>
    </xf>
    <xf numFmtId="178" fontId="1" fillId="0" borderId="0" xfId="22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Alignment="1">
      <alignment/>
    </xf>
    <xf numFmtId="166" fontId="1" fillId="0" borderId="0" xfId="0" applyNumberFormat="1" applyFont="1" applyAlignment="1" applyProtection="1">
      <alignment horizontal="center"/>
      <protection/>
    </xf>
    <xf numFmtId="199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178" fontId="1" fillId="0" borderId="0" xfId="22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3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9" fillId="0" borderId="0" xfId="0" applyFont="1" applyAlignment="1" applyProtection="1">
      <alignment horizontal="centerContinuous"/>
      <protection/>
    </xf>
    <xf numFmtId="3" fontId="1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99" fontId="1" fillId="0" borderId="0" xfId="15" applyNumberFormat="1" applyFont="1" applyAlignment="1">
      <alignment/>
    </xf>
    <xf numFmtId="3" fontId="9" fillId="0" borderId="0" xfId="21" applyNumberFormat="1" applyFont="1" applyAlignment="1">
      <alignment horizontal="centerContinuous"/>
      <protection/>
    </xf>
    <xf numFmtId="164" fontId="1" fillId="0" borderId="0" xfId="0" applyNumberFormat="1" applyFont="1" applyAlignment="1">
      <alignment horizontal="centerContinuous"/>
    </xf>
    <xf numFmtId="3" fontId="9" fillId="0" borderId="0" xfId="21" applyNumberFormat="1" applyFont="1" applyAlignment="1">
      <alignment horizontal="center"/>
      <protection/>
    </xf>
    <xf numFmtId="164" fontId="1" fillId="0" borderId="0" xfId="0" applyNumberFormat="1" applyFont="1" applyAlignment="1">
      <alignment/>
    </xf>
    <xf numFmtId="0" fontId="9" fillId="0" borderId="0" xfId="21" applyFont="1" applyAlignment="1">
      <alignment horizontal="center"/>
      <protection/>
    </xf>
    <xf numFmtId="166" fontId="1" fillId="0" borderId="0" xfId="21" applyNumberFormat="1" applyFont="1" applyAlignment="1">
      <alignment horizontal="center"/>
      <protection/>
    </xf>
    <xf numFmtId="166" fontId="1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10" fontId="1" fillId="0" borderId="0" xfId="22" applyNumberFormat="1" applyFont="1" applyAlignment="1">
      <alignment/>
    </xf>
    <xf numFmtId="0" fontId="9" fillId="0" borderId="0" xfId="0" applyFont="1" applyAlignment="1">
      <alignment/>
    </xf>
    <xf numFmtId="194" fontId="1" fillId="0" borderId="0" xfId="0" applyNumberFormat="1" applyFont="1" applyAlignment="1">
      <alignment/>
    </xf>
    <xf numFmtId="3" fontId="7" fillId="0" borderId="0" xfId="21" applyNumberFormat="1" applyFont="1" applyAlignment="1">
      <alignment horizontal="centerContinuous"/>
      <protection/>
    </xf>
    <xf numFmtId="164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4" fontId="1" fillId="0" borderId="0" xfId="15" applyNumberFormat="1" applyFont="1" applyAlignment="1">
      <alignment/>
    </xf>
    <xf numFmtId="2" fontId="1" fillId="0" borderId="0" xfId="22" applyNumberFormat="1" applyFont="1" applyAlignment="1">
      <alignment/>
    </xf>
    <xf numFmtId="199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15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 applyProtection="1">
      <alignment horizontal="centerContinuous" wrapText="1"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194" fontId="1" fillId="0" borderId="0" xfId="0" applyNumberFormat="1" applyFont="1" applyBorder="1" applyAlignment="1" applyProtection="1">
      <alignment/>
      <protection locked="0"/>
    </xf>
    <xf numFmtId="178" fontId="1" fillId="0" borderId="0" xfId="22" applyNumberFormat="1" applyFont="1" applyBorder="1" applyAlignment="1" applyProtection="1">
      <alignment/>
      <protection locked="0"/>
    </xf>
    <xf numFmtId="164" fontId="1" fillId="0" borderId="0" xfId="22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9" fontId="1" fillId="0" borderId="0" xfId="22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ign Bank Report of Condition Dec 9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Stats%20for%20the%20Web%20Page\cbs%20peer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A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2MM%20to%20$10M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10MM%20to%20$50M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Stats%20for%20the%20Web%20Page\Dec%2007%20Stats%20for%20the%20Web%20Pag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pdat%2007%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pdat%2008%2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pdat%20ib%2007%20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pdat%20ib%2008%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redit%20Union%20Data\CU%20Data%201q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Stats%20for%20the%20Web%20Page\CBS%20peer%2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Stats%20for%20the%20Web%20Page\Mar%2007%20Stats%20for%20the%20Web%20Pag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Stats%20for%20the%20Web%20Page\Mar%2008%20Stats%20for%20the%20Web%20Pag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eign%20Banks\FBC%20Report%20of%20Condition%202006%20-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ST\Trust%20Company%20Report%20of%20Income%20200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Report\AR%20Sta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ST\Trust%20Company%20Report%20of%20Income%202000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Stats%20for%20the%20Web%20Page\CU%20Peer%204q00%20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Stats%20for%20the%20Web%20Page\CU%20Peer%204q00%20$2MM%20to%20$10M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elacruz\Local%20Settings\Temporary%20Internet%20Files\OLKF\Stats%20for%20the%20Web%20Page\CU%20Peer%204q00%20$10MM%20to%20$50M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ARROLL\LOCALS~1\Temp\CBS1628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7 Profile"/>
      <sheetName val="Coml Banks 4q 07 Peer"/>
      <sheetName val="Coml Banks 4q 07 Financials"/>
      <sheetName val="Industrial Bks 4q07 Profile"/>
      <sheetName val="Industrial Bks 4q 07 Financials"/>
      <sheetName val="Schedule T Banks 4q 07"/>
      <sheetName val="Schedule T Trust Co 4q 07"/>
      <sheetName val="TC 4q07 Report of Condition"/>
      <sheetName val="TC 4q 07 Report of Income"/>
      <sheetName val="Fiduciary Assets 4q07"/>
      <sheetName val="FB Report of Condition 4q 07"/>
      <sheetName val="Abstract - Dec 07"/>
      <sheetName val="FB Financials 4q 07"/>
      <sheetName val="FB Ranking 4q 07"/>
      <sheetName val="CU Profile 4q07"/>
      <sheetName val="CU Peer Group 4q07"/>
      <sheetName val="Selected CU Fin Data 4q07"/>
      <sheetName val="FB Report of Income 4q 07"/>
    </sheetNames>
    <sheetDataSet>
      <sheetData sheetId="14">
        <row r="37">
          <cell r="E37">
            <v>0.66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202</v>
          </cell>
          <cell r="E1">
            <v>39172</v>
          </cell>
          <cell r="F1">
            <v>148731061</v>
          </cell>
          <cell r="G1">
            <v>1720858</v>
          </cell>
          <cell r="H1">
            <v>211718891</v>
          </cell>
          <cell r="I1">
            <v>151781731</v>
          </cell>
          <cell r="J1">
            <v>27465928</v>
          </cell>
          <cell r="N1">
            <v>1551735</v>
          </cell>
          <cell r="O1">
            <v>771909</v>
          </cell>
          <cell r="W1">
            <v>3342051</v>
          </cell>
          <cell r="X1">
            <v>67766</v>
          </cell>
          <cell r="Y1">
            <v>494305</v>
          </cell>
          <cell r="Z1">
            <v>1343524</v>
          </cell>
          <cell r="AA1">
            <v>1370193</v>
          </cell>
          <cell r="AB1">
            <v>670441</v>
          </cell>
          <cell r="AC1">
            <v>39893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215</v>
          </cell>
          <cell r="E1">
            <v>39538</v>
          </cell>
          <cell r="F1">
            <v>163137339</v>
          </cell>
          <cell r="G1">
            <v>2225542</v>
          </cell>
          <cell r="H1">
            <v>226699660</v>
          </cell>
          <cell r="I1">
            <v>156307563</v>
          </cell>
          <cell r="J1">
            <v>27582683</v>
          </cell>
          <cell r="N1">
            <v>3947220</v>
          </cell>
          <cell r="O1">
            <v>2307793</v>
          </cell>
          <cell r="W1">
            <v>3306499</v>
          </cell>
          <cell r="X1">
            <v>445252</v>
          </cell>
          <cell r="Y1">
            <v>459605</v>
          </cell>
          <cell r="Z1">
            <v>1678992</v>
          </cell>
          <cell r="AA1">
            <v>1368758</v>
          </cell>
          <cell r="AB1">
            <v>62495</v>
          </cell>
          <cell r="AC1">
            <v>163563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14</v>
          </cell>
          <cell r="E1">
            <v>39172</v>
          </cell>
          <cell r="F1">
            <v>14962486</v>
          </cell>
          <cell r="G1">
            <v>312757</v>
          </cell>
          <cell r="H1">
            <v>18088921</v>
          </cell>
          <cell r="I1">
            <v>14265897</v>
          </cell>
          <cell r="J1">
            <v>1688056</v>
          </cell>
          <cell r="N1">
            <v>805961</v>
          </cell>
          <cell r="O1">
            <v>506852</v>
          </cell>
          <cell r="W1">
            <v>269508</v>
          </cell>
          <cell r="X1">
            <v>35568</v>
          </cell>
          <cell r="Y1">
            <v>2509</v>
          </cell>
          <cell r="Z1">
            <v>84949</v>
          </cell>
          <cell r="AA1">
            <v>114400</v>
          </cell>
          <cell r="AB1">
            <v>-221166</v>
          </cell>
          <cell r="AC1">
            <v>20561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13</v>
          </cell>
          <cell r="E1">
            <v>39538</v>
          </cell>
          <cell r="F1">
            <v>6758376</v>
          </cell>
          <cell r="G1">
            <v>170809</v>
          </cell>
          <cell r="H1">
            <v>10569348</v>
          </cell>
          <cell r="I1">
            <v>9029766</v>
          </cell>
          <cell r="J1">
            <v>804415</v>
          </cell>
          <cell r="N1">
            <v>754839</v>
          </cell>
          <cell r="O1">
            <v>485148</v>
          </cell>
          <cell r="W1">
            <v>195981</v>
          </cell>
          <cell r="X1">
            <v>32228</v>
          </cell>
          <cell r="Y1">
            <v>-66073</v>
          </cell>
          <cell r="Z1">
            <v>77618</v>
          </cell>
          <cell r="AA1">
            <v>116520</v>
          </cell>
          <cell r="AB1">
            <v>-163949</v>
          </cell>
          <cell r="AC1">
            <v>30911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U Profile 1q07"/>
      <sheetName val="CU Peer Group 1q07"/>
      <sheetName val="Selected CU Fin Data 1q07"/>
    </sheetNames>
    <sheetDataSet>
      <sheetData sheetId="0">
        <row r="4">
          <cell r="E4">
            <v>39172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1q 07 Profile"/>
      <sheetName val="Coml Banks 1q 07 Peer"/>
      <sheetName val="Coml Banks 1q 07 Financials"/>
      <sheetName val="Industrial Bks 1q07 Profile"/>
      <sheetName val="Industrial Bks 1q 07 Financials"/>
      <sheetName val="Schedule T Banks 1q 07"/>
      <sheetName val="Schedule T Trust Co 1q 07"/>
      <sheetName val="TC 1q07 Report of Condition"/>
      <sheetName val="TC 1q 07 Report of Income"/>
      <sheetName val="Fiduciary Assets 1q07"/>
      <sheetName val="FB Report of Condition 1q 07"/>
      <sheetName val="FB Financials 1q 07"/>
      <sheetName val="FB Ranking 1q 07"/>
      <sheetName val="CU Profile 1q07"/>
      <sheetName val="CU Peer Group 1q07"/>
      <sheetName val="Selected CU Fin Data 1q07"/>
    </sheetNames>
    <sheetDataSet>
      <sheetData sheetId="7">
        <row r="6">
          <cell r="B6">
            <v>59801</v>
          </cell>
        </row>
        <row r="7">
          <cell r="B7">
            <v>129735</v>
          </cell>
        </row>
        <row r="8">
          <cell r="B8">
            <v>2672</v>
          </cell>
        </row>
        <row r="9">
          <cell r="B9">
            <v>17774</v>
          </cell>
        </row>
        <row r="10">
          <cell r="B10">
            <v>85876</v>
          </cell>
        </row>
        <row r="11">
          <cell r="B11">
            <v>108836</v>
          </cell>
        </row>
        <row r="12">
          <cell r="B12">
            <v>0</v>
          </cell>
        </row>
        <row r="13">
          <cell r="B13">
            <v>108836</v>
          </cell>
        </row>
        <row r="14">
          <cell r="B14">
            <v>17641</v>
          </cell>
        </row>
        <row r="15">
          <cell r="B15">
            <v>56</v>
          </cell>
        </row>
        <row r="16">
          <cell r="B16">
            <v>507</v>
          </cell>
        </row>
        <row r="17">
          <cell r="B17">
            <v>0</v>
          </cell>
        </row>
        <row r="18">
          <cell r="B18">
            <v>331266</v>
          </cell>
        </row>
        <row r="19">
          <cell r="B19">
            <v>754108</v>
          </cell>
        </row>
        <row r="22">
          <cell r="B22">
            <v>73</v>
          </cell>
        </row>
        <row r="23">
          <cell r="B23">
            <v>0</v>
          </cell>
        </row>
        <row r="24">
          <cell r="B24">
            <v>138931</v>
          </cell>
        </row>
        <row r="25">
          <cell r="B25">
            <v>139004</v>
          </cell>
        </row>
        <row r="28">
          <cell r="B28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17511</v>
          </cell>
        </row>
        <row r="34">
          <cell r="B34">
            <v>1113300</v>
          </cell>
        </row>
        <row r="35">
          <cell r="B35">
            <v>608884</v>
          </cell>
        </row>
        <row r="36">
          <cell r="B36">
            <v>111768</v>
          </cell>
        </row>
        <row r="37">
          <cell r="B37">
            <v>129279</v>
          </cell>
        </row>
        <row r="38">
          <cell r="B38">
            <v>485825</v>
          </cell>
        </row>
        <row r="39">
          <cell r="B39">
            <v>615104</v>
          </cell>
        </row>
        <row r="40">
          <cell r="B40">
            <v>754108</v>
          </cell>
        </row>
        <row r="43">
          <cell r="B43">
            <v>3962</v>
          </cell>
        </row>
      </sheetData>
      <sheetData sheetId="13">
        <row r="6">
          <cell r="E6">
            <v>203</v>
          </cell>
        </row>
        <row r="8">
          <cell r="E8">
            <v>50016.962677999996</v>
          </cell>
        </row>
        <row r="9">
          <cell r="E9">
            <v>294.50768399999987</v>
          </cell>
        </row>
        <row r="11">
          <cell r="E11">
            <v>70810.36041199995</v>
          </cell>
        </row>
        <row r="13">
          <cell r="E13">
            <v>60285.576097000005</v>
          </cell>
        </row>
        <row r="14">
          <cell r="E14">
            <v>7461.059681999996</v>
          </cell>
        </row>
        <row r="16">
          <cell r="E16">
            <v>237.86219200000014</v>
          </cell>
        </row>
        <row r="17">
          <cell r="E17">
            <v>29.570252</v>
          </cell>
        </row>
        <row r="19">
          <cell r="E19">
            <v>992.5015549999993</v>
          </cell>
        </row>
        <row r="20">
          <cell r="E20">
            <v>493.5921449999999</v>
          </cell>
        </row>
        <row r="23">
          <cell r="E23">
            <v>60.456882000000014</v>
          </cell>
        </row>
        <row r="24">
          <cell r="E24">
            <v>207.20936400000002</v>
          </cell>
        </row>
        <row r="25">
          <cell r="E25">
            <v>526.4558689999999</v>
          </cell>
        </row>
        <row r="27">
          <cell r="E27">
            <v>119.20602299999996</v>
          </cell>
        </row>
        <row r="29">
          <cell r="E29">
            <v>0.68</v>
          </cell>
        </row>
        <row r="30">
          <cell r="E30">
            <v>3.93</v>
          </cell>
        </row>
        <row r="37">
          <cell r="E37">
            <v>0.49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1q 08 Profile"/>
      <sheetName val="Coml Banks 1q 08 Peer"/>
      <sheetName val="Coml Banks 1q 08 Financials"/>
      <sheetName val="Industrial Bks 1q08 Profile"/>
      <sheetName val="Industrial Bks 1q 08 Financials"/>
      <sheetName val="Schedule T Banks 4q 07"/>
      <sheetName val="Schedule T Trust Co 1q 08"/>
      <sheetName val="TC 1q08 Report of Condition"/>
      <sheetName val="TC 1q 08 Report of Income"/>
      <sheetName val="Fiduciary Assets 1q08"/>
      <sheetName val="FB Report of Condition 1q 08"/>
      <sheetName val="FB Financials 1q 08"/>
      <sheetName val="FB Ranking 1q 08"/>
      <sheetName val="CU Profile 1Q08"/>
      <sheetName val="CU Peer Group 1q08"/>
      <sheetName val="Selected CU Fin Data 1q08"/>
    </sheetNames>
    <sheetDataSet>
      <sheetData sheetId="7">
        <row r="6">
          <cell r="B6">
            <v>55543</v>
          </cell>
        </row>
        <row r="7">
          <cell r="B7">
            <v>125778</v>
          </cell>
        </row>
        <row r="8">
          <cell r="B8">
            <v>1560</v>
          </cell>
        </row>
        <row r="9">
          <cell r="B9">
            <v>19213</v>
          </cell>
        </row>
        <row r="10">
          <cell r="B10">
            <v>122006</v>
          </cell>
        </row>
        <row r="11">
          <cell r="B11">
            <v>266</v>
          </cell>
        </row>
        <row r="12">
          <cell r="B12">
            <v>0</v>
          </cell>
        </row>
        <row r="13">
          <cell r="B13">
            <v>266</v>
          </cell>
        </row>
        <row r="14">
          <cell r="B14">
            <v>21798</v>
          </cell>
        </row>
        <row r="15">
          <cell r="B15">
            <v>34</v>
          </cell>
        </row>
        <row r="16">
          <cell r="B16">
            <v>481</v>
          </cell>
        </row>
        <row r="17">
          <cell r="B17">
            <v>0</v>
          </cell>
        </row>
        <row r="18">
          <cell r="B18">
            <v>296621</v>
          </cell>
        </row>
        <row r="19">
          <cell r="B19">
            <v>643266</v>
          </cell>
        </row>
        <row r="22">
          <cell r="B22">
            <v>38</v>
          </cell>
        </row>
        <row r="23">
          <cell r="B23">
            <v>0</v>
          </cell>
        </row>
        <row r="24">
          <cell r="B24">
            <v>167886</v>
          </cell>
        </row>
        <row r="25">
          <cell r="B25">
            <v>167924</v>
          </cell>
        </row>
        <row r="28">
          <cell r="B28">
            <v>1000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16540</v>
          </cell>
        </row>
        <row r="34">
          <cell r="B34">
            <v>1117300</v>
          </cell>
        </row>
        <row r="35">
          <cell r="B35">
            <v>603990</v>
          </cell>
        </row>
        <row r="36">
          <cell r="B36">
            <v>19070</v>
          </cell>
        </row>
        <row r="37">
          <cell r="B37">
            <v>35610</v>
          </cell>
        </row>
        <row r="38">
          <cell r="B38">
            <v>438732</v>
          </cell>
        </row>
        <row r="39">
          <cell r="B39">
            <v>474342</v>
          </cell>
        </row>
        <row r="40">
          <cell r="B40">
            <v>643266</v>
          </cell>
        </row>
        <row r="43">
          <cell r="B43">
            <v>4014</v>
          </cell>
        </row>
      </sheetData>
      <sheetData sheetId="13">
        <row r="4">
          <cell r="E4">
            <v>39538</v>
          </cell>
        </row>
        <row r="6">
          <cell r="E6">
            <v>196</v>
          </cell>
        </row>
        <row r="8">
          <cell r="E8">
            <v>51696.438677999984</v>
          </cell>
        </row>
        <row r="9">
          <cell r="E9">
            <v>537.914184</v>
          </cell>
        </row>
        <row r="11">
          <cell r="E11">
            <v>73649.75467100002</v>
          </cell>
        </row>
        <row r="13">
          <cell r="E13">
            <v>61660.908633999956</v>
          </cell>
        </row>
        <row r="14">
          <cell r="E14">
            <v>7629.808340999999</v>
          </cell>
        </row>
        <row r="16">
          <cell r="E16">
            <v>530.8910119999997</v>
          </cell>
        </row>
        <row r="17">
          <cell r="E17">
            <v>31.806456999999998</v>
          </cell>
        </row>
        <row r="19">
          <cell r="E19">
            <v>1021.1823540000003</v>
          </cell>
        </row>
        <row r="20">
          <cell r="E20">
            <v>507.14136700000006</v>
          </cell>
        </row>
        <row r="21">
          <cell r="E21">
            <v>514.0409870000002</v>
          </cell>
        </row>
        <row r="23">
          <cell r="E23">
            <v>225.19610200000005</v>
          </cell>
        </row>
        <row r="24">
          <cell r="E24">
            <v>244.79607600000003</v>
          </cell>
        </row>
        <row r="25">
          <cell r="E25">
            <v>547.942006</v>
          </cell>
        </row>
        <row r="27">
          <cell r="E27">
            <v>-14.301044999999995</v>
          </cell>
        </row>
        <row r="29">
          <cell r="E29">
            <v>-0.08</v>
          </cell>
        </row>
        <row r="30">
          <cell r="E30">
            <v>3.96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q 06 Data"/>
      <sheetName val="1q 06 Abstract"/>
      <sheetName val="2q 06 Data"/>
      <sheetName val="2q 06 Abstract"/>
      <sheetName val="3 06 Data"/>
      <sheetName val="3q 06 Abstract"/>
      <sheetName val="4 06 Data"/>
      <sheetName val="4q 06 Abstract"/>
      <sheetName val="1q 07 Data"/>
      <sheetName val="1q 07 Abstract"/>
      <sheetName val="2q 07 Data"/>
      <sheetName val="2q 07 Abstract"/>
      <sheetName val="3q 07 Data"/>
      <sheetName val="3q 07 Abstract"/>
      <sheetName val="4q 07 Data"/>
      <sheetName val="4q 07 Abstract"/>
      <sheetName val="1q 08 Data"/>
      <sheetName val="1q 08 Abstract"/>
    </sheetNames>
    <sheetDataSet>
      <sheetData sheetId="9">
        <row r="1">
          <cell r="C1">
            <v>36</v>
          </cell>
        </row>
        <row r="3">
          <cell r="C3">
            <v>1066357</v>
          </cell>
        </row>
        <row r="4">
          <cell r="C4">
            <v>54609</v>
          </cell>
        </row>
        <row r="5">
          <cell r="C5">
            <v>53944</v>
          </cell>
        </row>
        <row r="6">
          <cell r="C6">
            <v>36823</v>
          </cell>
        </row>
        <row r="7">
          <cell r="C7">
            <v>300217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1156610</v>
          </cell>
        </row>
        <row r="11">
          <cell r="C11">
            <v>59200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14122513</v>
          </cell>
        </row>
        <row r="16">
          <cell r="C16">
            <v>0</v>
          </cell>
        </row>
        <row r="17">
          <cell r="C17">
            <v>1069</v>
          </cell>
        </row>
        <row r="18">
          <cell r="C18">
            <v>17514</v>
          </cell>
        </row>
        <row r="19">
          <cell r="C19">
            <v>0</v>
          </cell>
        </row>
        <row r="20">
          <cell r="C20">
            <v>282132</v>
          </cell>
        </row>
        <row r="21">
          <cell r="C21">
            <v>17150988</v>
          </cell>
        </row>
        <row r="22">
          <cell r="C22">
            <v>2144555</v>
          </cell>
        </row>
        <row r="23">
          <cell r="C23">
            <v>19295543</v>
          </cell>
        </row>
        <row r="27">
          <cell r="C27">
            <v>9288775</v>
          </cell>
        </row>
        <row r="28">
          <cell r="C28">
            <v>965200</v>
          </cell>
        </row>
        <row r="29">
          <cell r="C29">
            <v>10000</v>
          </cell>
        </row>
        <row r="30">
          <cell r="C30">
            <v>0</v>
          </cell>
        </row>
        <row r="31">
          <cell r="C31">
            <v>292190</v>
          </cell>
        </row>
        <row r="32">
          <cell r="C32">
            <v>1977844</v>
          </cell>
        </row>
        <row r="33">
          <cell r="C33">
            <v>17514</v>
          </cell>
        </row>
        <row r="34">
          <cell r="C34">
            <v>322</v>
          </cell>
        </row>
        <row r="35">
          <cell r="C35">
            <v>317165</v>
          </cell>
        </row>
        <row r="36">
          <cell r="C36">
            <v>12869010</v>
          </cell>
        </row>
        <row r="37">
          <cell r="C37">
            <v>6426533</v>
          </cell>
        </row>
        <row r="39">
          <cell r="C39">
            <v>19295543</v>
          </cell>
        </row>
      </sheetData>
      <sheetData sheetId="17">
        <row r="1">
          <cell r="C1">
            <v>36</v>
          </cell>
        </row>
        <row r="3">
          <cell r="C3">
            <v>1040442</v>
          </cell>
        </row>
        <row r="4">
          <cell r="C4">
            <v>24225</v>
          </cell>
        </row>
        <row r="5">
          <cell r="C5">
            <v>9999</v>
          </cell>
        </row>
        <row r="6">
          <cell r="C6">
            <v>43312</v>
          </cell>
        </row>
        <row r="7">
          <cell r="C7">
            <v>269502</v>
          </cell>
        </row>
        <row r="8">
          <cell r="C8">
            <v>0</v>
          </cell>
        </row>
        <row r="9">
          <cell r="C9">
            <v>7301</v>
          </cell>
        </row>
        <row r="10">
          <cell r="C10">
            <v>974600</v>
          </cell>
        </row>
        <row r="11">
          <cell r="C11">
            <v>64776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17057098</v>
          </cell>
        </row>
        <row r="16">
          <cell r="C16">
            <v>0</v>
          </cell>
        </row>
        <row r="17">
          <cell r="C17">
            <v>2071</v>
          </cell>
        </row>
        <row r="18">
          <cell r="C18">
            <v>10844</v>
          </cell>
        </row>
        <row r="19">
          <cell r="C19">
            <v>1111</v>
          </cell>
        </row>
        <row r="20">
          <cell r="C20">
            <v>305849</v>
          </cell>
        </row>
        <row r="21">
          <cell r="C21">
            <v>19811130</v>
          </cell>
        </row>
        <row r="22">
          <cell r="C22">
            <v>3548247</v>
          </cell>
        </row>
        <row r="23">
          <cell r="C23">
            <v>23359377</v>
          </cell>
        </row>
        <row r="27">
          <cell r="C27">
            <v>11883403</v>
          </cell>
        </row>
        <row r="28">
          <cell r="C28">
            <v>827150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225272</v>
          </cell>
        </row>
        <row r="32">
          <cell r="C32">
            <v>3181281</v>
          </cell>
        </row>
        <row r="33">
          <cell r="C33">
            <v>11955</v>
          </cell>
        </row>
        <row r="34">
          <cell r="C34">
            <v>991</v>
          </cell>
        </row>
        <row r="35">
          <cell r="C35">
            <v>339519</v>
          </cell>
        </row>
        <row r="36">
          <cell r="C36">
            <v>16469571</v>
          </cell>
        </row>
        <row r="37">
          <cell r="C37">
            <v>6889806</v>
          </cell>
        </row>
        <row r="39">
          <cell r="C39">
            <v>23359377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r 2006 Data"/>
      <sheetName val="Mar 2006 Abstract"/>
      <sheetName val="Jun 2006 Data"/>
      <sheetName val="Jun 2006 Abstract"/>
      <sheetName val="Sep 2006 Data"/>
      <sheetName val="Sep 2006 Abstract"/>
      <sheetName val="Dec 2006 Data"/>
      <sheetName val="Dec 2006 Abstract"/>
      <sheetName val="Mar 2007 Data"/>
      <sheetName val="Mar 2007 Abstract"/>
      <sheetName val="Jun 2007 Data"/>
      <sheetName val="Jun 2007 Abstract"/>
      <sheetName val="Sep 2007 Data"/>
      <sheetName val="Sep 2007 Abstract"/>
      <sheetName val="Dec 2007 Data"/>
      <sheetName val="Dec 2007 Abstract"/>
      <sheetName val="Mar 2008 Data"/>
      <sheetName val="Mar 2008 Abstract"/>
    </sheetNames>
    <sheetDataSet>
      <sheetData sheetId="9">
        <row r="6">
          <cell r="B6">
            <v>221279</v>
          </cell>
        </row>
        <row r="7">
          <cell r="B7">
            <v>0</v>
          </cell>
        </row>
        <row r="8">
          <cell r="B8">
            <v>1442</v>
          </cell>
        </row>
        <row r="9">
          <cell r="B9">
            <v>33</v>
          </cell>
        </row>
        <row r="10">
          <cell r="B10">
            <v>140</v>
          </cell>
        </row>
        <row r="11">
          <cell r="B11">
            <v>781</v>
          </cell>
        </row>
        <row r="12">
          <cell r="B12">
            <v>1351</v>
          </cell>
        </row>
        <row r="13">
          <cell r="B13">
            <v>268</v>
          </cell>
        </row>
        <row r="14">
          <cell r="B14">
            <v>225294</v>
          </cell>
        </row>
        <row r="17">
          <cell r="B17">
            <v>68239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4449</v>
          </cell>
        </row>
        <row r="21">
          <cell r="B21">
            <v>0</v>
          </cell>
        </row>
        <row r="22">
          <cell r="B22">
            <v>4449</v>
          </cell>
        </row>
        <row r="23">
          <cell r="B23">
            <v>1340</v>
          </cell>
        </row>
        <row r="24">
          <cell r="B24">
            <v>0</v>
          </cell>
        </row>
        <row r="25">
          <cell r="B25">
            <v>104431</v>
          </cell>
        </row>
        <row r="26">
          <cell r="B26">
            <v>178460</v>
          </cell>
        </row>
        <row r="28">
          <cell r="B28">
            <v>46834</v>
          </cell>
        </row>
        <row r="30">
          <cell r="B30">
            <v>19967</v>
          </cell>
        </row>
        <row r="32">
          <cell r="B32">
            <v>26867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26867</v>
          </cell>
        </row>
        <row r="41">
          <cell r="B41">
            <v>26867</v>
          </cell>
        </row>
      </sheetData>
      <sheetData sheetId="17">
        <row r="6">
          <cell r="B6">
            <v>164929</v>
          </cell>
        </row>
        <row r="7">
          <cell r="B7">
            <v>0</v>
          </cell>
        </row>
        <row r="8">
          <cell r="B8">
            <v>1041</v>
          </cell>
        </row>
        <row r="9">
          <cell r="B9">
            <v>29</v>
          </cell>
        </row>
        <row r="10">
          <cell r="B10">
            <v>162</v>
          </cell>
        </row>
        <row r="11">
          <cell r="B11">
            <v>406</v>
          </cell>
        </row>
        <row r="12">
          <cell r="B12">
            <v>3</v>
          </cell>
        </row>
        <row r="13">
          <cell r="B13">
            <v>2995</v>
          </cell>
        </row>
        <row r="14">
          <cell r="B14">
            <v>169565</v>
          </cell>
        </row>
        <row r="17">
          <cell r="B17">
            <v>55814</v>
          </cell>
        </row>
        <row r="18">
          <cell r="B18">
            <v>17</v>
          </cell>
        </row>
        <row r="19">
          <cell r="B19">
            <v>0</v>
          </cell>
        </row>
        <row r="20">
          <cell r="B20">
            <v>4203</v>
          </cell>
        </row>
        <row r="21">
          <cell r="B21">
            <v>0</v>
          </cell>
        </row>
        <row r="22">
          <cell r="B22">
            <v>4216</v>
          </cell>
        </row>
        <row r="23">
          <cell r="B23">
            <v>1143</v>
          </cell>
        </row>
        <row r="24">
          <cell r="B24">
            <v>0</v>
          </cell>
        </row>
        <row r="25">
          <cell r="B25">
            <v>99999</v>
          </cell>
        </row>
        <row r="26">
          <cell r="B26">
            <v>161189</v>
          </cell>
        </row>
        <row r="28">
          <cell r="B28">
            <v>8376</v>
          </cell>
        </row>
        <row r="30">
          <cell r="B30">
            <v>3887</v>
          </cell>
        </row>
        <row r="32">
          <cell r="B32">
            <v>4489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4489</v>
          </cell>
        </row>
        <row r="41">
          <cell r="B41">
            <v>4489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08">
          <cell r="C108">
            <v>943252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44.8515625" style="30" bestFit="1" customWidth="1"/>
    <col min="2" max="3" width="9.8515625" style="30" bestFit="1" customWidth="1"/>
    <col min="4" max="16384" width="9.140625" style="30" customWidth="1"/>
  </cols>
  <sheetData>
    <row r="1" spans="1:5" ht="15">
      <c r="A1" s="117" t="s">
        <v>35</v>
      </c>
      <c r="B1" s="117"/>
      <c r="C1" s="117"/>
      <c r="D1" s="117"/>
      <c r="E1" s="117"/>
    </row>
    <row r="2" spans="1:5" ht="12">
      <c r="A2" s="118" t="s">
        <v>34</v>
      </c>
      <c r="B2" s="118"/>
      <c r="C2" s="118"/>
      <c r="D2" s="118"/>
      <c r="E2" s="118"/>
    </row>
    <row r="4" spans="4:5" ht="12">
      <c r="D4" s="32" t="s">
        <v>26</v>
      </c>
      <c r="E4" s="32"/>
    </row>
    <row r="5" spans="2:5" ht="12">
      <c r="B5" s="60">
        <f>'[15]Sheet1'!$E$1</f>
        <v>39172</v>
      </c>
      <c r="C5" s="60">
        <f>'[16]Sheet1'!$E$1</f>
        <v>39538</v>
      </c>
      <c r="D5" s="31" t="s">
        <v>27</v>
      </c>
      <c r="E5" s="31" t="s">
        <v>28</v>
      </c>
    </row>
    <row r="6" spans="2:3" ht="12">
      <c r="B6" s="1"/>
      <c r="C6" s="1"/>
    </row>
    <row r="7" spans="1:5" ht="12">
      <c r="A7" s="9" t="s">
        <v>0</v>
      </c>
      <c r="B7" s="2">
        <f>'[15]Sheet1'!$A$1</f>
        <v>202</v>
      </c>
      <c r="C7" s="2">
        <f>'[16]Sheet1'!$A$1</f>
        <v>215</v>
      </c>
      <c r="D7" s="55">
        <f>(C7-B7)/B7</f>
        <v>0.06435643564356436</v>
      </c>
      <c r="E7" s="33">
        <f>C7-B7</f>
        <v>13</v>
      </c>
    </row>
    <row r="8" spans="1:4" ht="12">
      <c r="A8" s="10"/>
      <c r="B8" s="1"/>
      <c r="C8" s="1"/>
      <c r="D8" s="55"/>
    </row>
    <row r="9" spans="1:5" ht="12">
      <c r="A9" s="9" t="s">
        <v>1</v>
      </c>
      <c r="B9" s="59">
        <f>'[15]Sheet1'!$F$1/1000</f>
        <v>148731.061</v>
      </c>
      <c r="C9" s="59">
        <f>'[16]Sheet1'!$F$1/1000</f>
        <v>163137.339</v>
      </c>
      <c r="D9" s="55">
        <f aca="true" t="shared" si="0" ref="D9:D43">(C9-B9)/B9</f>
        <v>0.09686126020441703</v>
      </c>
      <c r="E9" s="59">
        <f>C9-B9</f>
        <v>14406.27800000002</v>
      </c>
    </row>
    <row r="10" spans="1:5" ht="12">
      <c r="A10" s="10" t="s">
        <v>2</v>
      </c>
      <c r="B10" s="3">
        <f>'[15]Sheet1'!$G$1/1000</f>
        <v>1720.858</v>
      </c>
      <c r="C10" s="3">
        <f>'[16]Sheet1'!$G$1/1000</f>
        <v>2225.542</v>
      </c>
      <c r="D10" s="55">
        <f t="shared" si="0"/>
        <v>0.29327463393260805</v>
      </c>
      <c r="E10" s="3">
        <f aca="true" t="shared" si="1" ref="E10:E43">C10-B10</f>
        <v>504.68399999999997</v>
      </c>
    </row>
    <row r="11" spans="1:5" ht="12">
      <c r="A11" s="9"/>
      <c r="B11" s="3"/>
      <c r="C11" s="3"/>
      <c r="D11" s="55"/>
      <c r="E11" s="3"/>
    </row>
    <row r="12" spans="1:5" ht="12">
      <c r="A12" s="9" t="s">
        <v>3</v>
      </c>
      <c r="B12" s="3">
        <f>'[15]Sheet1'!$H$1/1000</f>
        <v>211718.891</v>
      </c>
      <c r="C12" s="3">
        <f>'[16]Sheet1'!$H$1/1000</f>
        <v>226699.66</v>
      </c>
      <c r="D12" s="55">
        <f t="shared" si="0"/>
        <v>0.07075782859640994</v>
      </c>
      <c r="E12" s="3">
        <f t="shared" si="1"/>
        <v>14980.769</v>
      </c>
    </row>
    <row r="13" spans="1:5" ht="12">
      <c r="A13" s="10"/>
      <c r="B13" s="3"/>
      <c r="C13" s="3"/>
      <c r="D13" s="55"/>
      <c r="E13" s="3"/>
    </row>
    <row r="14" spans="1:5" ht="12">
      <c r="A14" s="9" t="s">
        <v>4</v>
      </c>
      <c r="B14" s="3">
        <f>'[15]Sheet1'!$I$1/1000</f>
        <v>151781.731</v>
      </c>
      <c r="C14" s="3">
        <f>'[16]Sheet1'!$I$1/1000</f>
        <v>156307.563</v>
      </c>
      <c r="D14" s="55">
        <f t="shared" si="0"/>
        <v>0.029818028626910277</v>
      </c>
      <c r="E14" s="3">
        <f t="shared" si="1"/>
        <v>4525.831999999995</v>
      </c>
    </row>
    <row r="15" spans="1:5" ht="12">
      <c r="A15" s="9" t="s">
        <v>5</v>
      </c>
      <c r="B15" s="3">
        <f>'[15]Sheet1'!$J$1/1000</f>
        <v>27465.928</v>
      </c>
      <c r="C15" s="3">
        <f>'[16]Sheet1'!$J$1/1000</f>
        <v>27582.683</v>
      </c>
      <c r="D15" s="55">
        <f t="shared" si="0"/>
        <v>0.004250903155356739</v>
      </c>
      <c r="E15" s="3">
        <f t="shared" si="1"/>
        <v>116.75500000000102</v>
      </c>
    </row>
    <row r="16" spans="1:5" ht="12">
      <c r="A16" s="9"/>
      <c r="B16" s="4"/>
      <c r="C16" s="4"/>
      <c r="D16" s="55"/>
      <c r="E16" s="3"/>
    </row>
    <row r="17" spans="1:5" ht="12">
      <c r="A17" s="10" t="s">
        <v>6</v>
      </c>
      <c r="B17" s="4">
        <f>'[15]Sheet1'!$O$1/1000</f>
        <v>771.909</v>
      </c>
      <c r="C17" s="4">
        <f>'[16]Sheet1'!$O$1/1000</f>
        <v>2307.793</v>
      </c>
      <c r="D17" s="55">
        <f t="shared" si="0"/>
        <v>1.9897215863527955</v>
      </c>
      <c r="E17" s="3">
        <f t="shared" si="1"/>
        <v>1535.884</v>
      </c>
    </row>
    <row r="18" spans="1:5" ht="12">
      <c r="A18" s="9" t="s">
        <v>7</v>
      </c>
      <c r="B18" s="4">
        <f>'[15]Sheet1'!$N$1/1000</f>
        <v>1551.735</v>
      </c>
      <c r="C18" s="4">
        <f>'[16]Sheet1'!$N$1/1000</f>
        <v>3947.22</v>
      </c>
      <c r="D18" s="55">
        <f t="shared" si="0"/>
        <v>1.5437461937766435</v>
      </c>
      <c r="E18" s="3">
        <f t="shared" si="1"/>
        <v>2395.4849999999997</v>
      </c>
    </row>
    <row r="19" spans="1:5" ht="12">
      <c r="A19" s="9" t="s">
        <v>8</v>
      </c>
      <c r="B19" s="4">
        <f>'[15]Sheet1'!$AC$1/1000</f>
        <v>39.893</v>
      </c>
      <c r="C19" s="4">
        <f>'[16]Sheet1'!$AC$1/1000</f>
        <v>163.563</v>
      </c>
      <c r="D19" s="55">
        <f t="shared" si="0"/>
        <v>3.1000426139924295</v>
      </c>
      <c r="E19" s="3">
        <f t="shared" si="1"/>
        <v>123.66999999999999</v>
      </c>
    </row>
    <row r="20" spans="1:5" ht="12">
      <c r="A20" s="9"/>
      <c r="B20" s="4"/>
      <c r="C20" s="4"/>
      <c r="D20" s="55"/>
      <c r="E20" s="3"/>
    </row>
    <row r="21" spans="1:5" ht="12">
      <c r="A21" s="10" t="s">
        <v>9</v>
      </c>
      <c r="B21" s="4">
        <f>'[15]Sheet1'!$W$1:$W$1/1000</f>
        <v>3342.051</v>
      </c>
      <c r="C21" s="4">
        <f>'[16]Sheet1'!$W$1:$W$1/1000</f>
        <v>3306.499</v>
      </c>
      <c r="D21" s="55">
        <f t="shared" si="0"/>
        <v>-0.010637779016538089</v>
      </c>
      <c r="E21" s="3">
        <f t="shared" si="1"/>
        <v>-35.552000000000135</v>
      </c>
    </row>
    <row r="22" spans="1:5" ht="12">
      <c r="A22" s="9" t="s">
        <v>10</v>
      </c>
      <c r="B22" s="4">
        <f>'[15]Sheet1'!$AA$1/1000</f>
        <v>1370.193</v>
      </c>
      <c r="C22" s="4">
        <f>'[16]Sheet1'!$AA$1/1000</f>
        <v>1368.758</v>
      </c>
      <c r="D22" s="55">
        <f t="shared" si="0"/>
        <v>-0.0010472977164530438</v>
      </c>
      <c r="E22" s="3">
        <f t="shared" si="1"/>
        <v>-1.4349999999999454</v>
      </c>
    </row>
    <row r="23" spans="1:5" ht="12">
      <c r="A23" s="9" t="s">
        <v>11</v>
      </c>
      <c r="B23" s="4">
        <f>B21-B22</f>
        <v>1971.858</v>
      </c>
      <c r="C23" s="4">
        <f>C21-C22</f>
        <v>1937.7409999999998</v>
      </c>
      <c r="D23" s="55">
        <f t="shared" si="0"/>
        <v>-0.017301955820348214</v>
      </c>
      <c r="E23" s="3">
        <f t="shared" si="1"/>
        <v>-34.11700000000019</v>
      </c>
    </row>
    <row r="24" spans="1:5" ht="12">
      <c r="A24" s="9"/>
      <c r="B24" s="4"/>
      <c r="C24" s="4"/>
      <c r="D24" s="55"/>
      <c r="E24" s="3"/>
    </row>
    <row r="25" spans="1:5" ht="12">
      <c r="A25" s="10" t="s">
        <v>12</v>
      </c>
      <c r="B25" s="4">
        <f>'[15]Sheet1'!$Y$1/1000</f>
        <v>494.305</v>
      </c>
      <c r="C25" s="4">
        <f>'[16]Sheet1'!$Y$1/1000</f>
        <v>459.605</v>
      </c>
      <c r="D25" s="55">
        <f t="shared" si="0"/>
        <v>-0.07019957313804227</v>
      </c>
      <c r="E25" s="3">
        <f t="shared" si="1"/>
        <v>-34.69999999999999</v>
      </c>
    </row>
    <row r="26" spans="1:5" ht="12">
      <c r="A26" s="9" t="s">
        <v>13</v>
      </c>
      <c r="B26" s="4">
        <f>'[15]Sheet1'!$X$1/1000</f>
        <v>67.766</v>
      </c>
      <c r="C26" s="4">
        <f>'[16]Sheet1'!$X$1/1000</f>
        <v>445.252</v>
      </c>
      <c r="D26" s="55">
        <f t="shared" si="0"/>
        <v>5.570433550748162</v>
      </c>
      <c r="E26" s="3">
        <f t="shared" si="1"/>
        <v>377.486</v>
      </c>
    </row>
    <row r="27" spans="1:5" ht="12">
      <c r="A27" s="10" t="s">
        <v>14</v>
      </c>
      <c r="B27" s="4">
        <f>'[15]Sheet1'!$Z$1/1000</f>
        <v>1343.524</v>
      </c>
      <c r="C27" s="4">
        <f>'[16]Sheet1'!$Z$1/1000</f>
        <v>1678.992</v>
      </c>
      <c r="D27" s="55">
        <f t="shared" si="0"/>
        <v>0.24969259946230965</v>
      </c>
      <c r="E27" s="3">
        <f t="shared" si="1"/>
        <v>335.4680000000001</v>
      </c>
    </row>
    <row r="28" spans="1:5" ht="12">
      <c r="A28" s="9"/>
      <c r="B28" s="1"/>
      <c r="C28" s="1"/>
      <c r="D28" s="55"/>
      <c r="E28" s="3"/>
    </row>
    <row r="29" spans="1:5" ht="12">
      <c r="A29" s="9" t="s">
        <v>15</v>
      </c>
      <c r="B29" s="5">
        <f>'[15]Sheet1'!$AB$1/1000</f>
        <v>670.441</v>
      </c>
      <c r="C29" s="5">
        <f>'[16]Sheet1'!$AB$1/1000</f>
        <v>62.495</v>
      </c>
      <c r="D29" s="55">
        <f t="shared" si="0"/>
        <v>-0.9067852353898405</v>
      </c>
      <c r="E29" s="3">
        <f t="shared" si="1"/>
        <v>-607.946</v>
      </c>
    </row>
    <row r="30" spans="1:5" ht="12">
      <c r="A30" s="9"/>
      <c r="B30" s="6"/>
      <c r="C30" s="6"/>
      <c r="D30" s="55"/>
      <c r="E30" s="3"/>
    </row>
    <row r="31" spans="1:5" ht="12">
      <c r="A31" s="10" t="s">
        <v>16</v>
      </c>
      <c r="B31" s="6">
        <f>B29*4/B12*100</f>
        <v>1.2666625955451467</v>
      </c>
      <c r="C31" s="6">
        <f>C29*4/C12*100</f>
        <v>0.11026924345629809</v>
      </c>
      <c r="D31" s="55">
        <f t="shared" si="0"/>
        <v>-0.9129450543150834</v>
      </c>
      <c r="E31" s="3">
        <f t="shared" si="1"/>
        <v>-1.1563933520888485</v>
      </c>
    </row>
    <row r="32" spans="1:5" ht="12">
      <c r="A32" s="9" t="s">
        <v>17</v>
      </c>
      <c r="B32" s="6">
        <f>B29*4/B15*100</f>
        <v>9.763966467836077</v>
      </c>
      <c r="C32" s="6">
        <f>C29*4/C15*100</f>
        <v>0.9062932710353087</v>
      </c>
      <c r="D32" s="55">
        <f t="shared" si="0"/>
        <v>-0.9071798050494365</v>
      </c>
      <c r="E32" s="3">
        <f t="shared" si="1"/>
        <v>-8.857673196800768</v>
      </c>
    </row>
    <row r="33" spans="1:5" ht="12">
      <c r="A33" s="9" t="s">
        <v>18</v>
      </c>
      <c r="B33" s="6">
        <f>B23*4/B12*100</f>
        <v>3.7254266554796946</v>
      </c>
      <c r="C33" s="6">
        <f>C23*4/C12*100</f>
        <v>3.419045268969525</v>
      </c>
      <c r="D33" s="55">
        <f t="shared" si="0"/>
        <v>-0.08224061693967755</v>
      </c>
      <c r="E33" s="3">
        <f t="shared" si="1"/>
        <v>-0.30638138651016966</v>
      </c>
    </row>
    <row r="34" spans="1:5" ht="12">
      <c r="A34" s="9"/>
      <c r="B34" s="7"/>
      <c r="C34" s="7"/>
      <c r="D34" s="55"/>
      <c r="E34" s="3"/>
    </row>
    <row r="35" spans="1:5" ht="12">
      <c r="A35" s="9" t="s">
        <v>19</v>
      </c>
      <c r="B35" s="1">
        <f>B9/B14*100</f>
        <v>97.99009407792299</v>
      </c>
      <c r="C35" s="1">
        <f>C9/C14*100</f>
        <v>104.3694469217718</v>
      </c>
      <c r="D35" s="55">
        <f t="shared" si="0"/>
        <v>0.06510201774860899</v>
      </c>
      <c r="E35" s="3">
        <f t="shared" si="1"/>
        <v>6.379352843848807</v>
      </c>
    </row>
    <row r="36" spans="1:5" ht="12">
      <c r="A36" s="10" t="s">
        <v>20</v>
      </c>
      <c r="B36" s="1">
        <f>B9/B12*100</f>
        <v>70.24931044060682</v>
      </c>
      <c r="C36" s="1">
        <f>C9/C12*100</f>
        <v>71.96188075447488</v>
      </c>
      <c r="D36" s="55">
        <f t="shared" si="0"/>
        <v>0.024378464402379733</v>
      </c>
      <c r="E36" s="3">
        <f t="shared" si="1"/>
        <v>1.7125703138680564</v>
      </c>
    </row>
    <row r="37" spans="1:5" ht="12">
      <c r="A37" s="9" t="s">
        <v>21</v>
      </c>
      <c r="B37" s="1">
        <f>(B10/B9)*100</f>
        <v>1.1570266415298416</v>
      </c>
      <c r="C37" s="1">
        <f>(C10/C9)*100</f>
        <v>1.3642137438566408</v>
      </c>
      <c r="D37" s="55">
        <f t="shared" si="0"/>
        <v>0.17906856669510454</v>
      </c>
      <c r="E37" s="3">
        <f t="shared" si="1"/>
        <v>0.20718710232679927</v>
      </c>
    </row>
    <row r="38" spans="1:5" ht="12">
      <c r="A38" s="9" t="s">
        <v>22</v>
      </c>
      <c r="B38" s="1">
        <f>B15/B12*100</f>
        <v>12.972828201712053</v>
      </c>
      <c r="C38" s="1">
        <f>C15/C12*100</f>
        <v>12.167059712396568</v>
      </c>
      <c r="D38" s="55">
        <f t="shared" si="0"/>
        <v>-0.062112014187403294</v>
      </c>
      <c r="E38" s="3">
        <f t="shared" si="1"/>
        <v>-0.8057684893154846</v>
      </c>
    </row>
    <row r="39" spans="1:5" ht="12">
      <c r="A39" s="10"/>
      <c r="B39" s="1"/>
      <c r="C39" s="1"/>
      <c r="D39" s="55"/>
      <c r="E39" s="3"/>
    </row>
    <row r="40" spans="1:5" ht="12">
      <c r="A40" s="9" t="s">
        <v>23</v>
      </c>
      <c r="B40" s="1">
        <f>B17/B9*100</f>
        <v>0.5189964993257192</v>
      </c>
      <c r="C40" s="1">
        <f>C17/C9*100</f>
        <v>1.4146319991157879</v>
      </c>
      <c r="D40" s="55">
        <f t="shared" si="0"/>
        <v>1.725706244557871</v>
      </c>
      <c r="E40" s="3">
        <f t="shared" si="1"/>
        <v>0.8956354997900686</v>
      </c>
    </row>
    <row r="41" spans="1:5" ht="12">
      <c r="A41" s="11" t="s">
        <v>24</v>
      </c>
      <c r="B41" s="8">
        <f>B18/B9*100</f>
        <v>1.0433160293262482</v>
      </c>
      <c r="C41" s="8">
        <f>C18/C9*100</f>
        <v>2.4195687046237766</v>
      </c>
      <c r="D41" s="55">
        <f t="shared" si="0"/>
        <v>1.3191138989652864</v>
      </c>
      <c r="E41" s="3">
        <f t="shared" si="1"/>
        <v>1.3762526752975284</v>
      </c>
    </row>
    <row r="42" spans="1:5" ht="12">
      <c r="A42" s="12"/>
      <c r="B42" s="1"/>
      <c r="C42" s="1"/>
      <c r="D42" s="55"/>
      <c r="E42" s="3"/>
    </row>
    <row r="43" spans="1:5" ht="12">
      <c r="A43" s="9" t="s">
        <v>25</v>
      </c>
      <c r="B43" s="1">
        <f>B10/B17*100</f>
        <v>222.93534600581157</v>
      </c>
      <c r="C43" s="1">
        <f>C10/C17*100</f>
        <v>96.4359455115775</v>
      </c>
      <c r="D43" s="55">
        <f t="shared" si="0"/>
        <v>-0.5674263985529527</v>
      </c>
      <c r="E43" s="3">
        <f t="shared" si="1"/>
        <v>-126.49940049423407</v>
      </c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6">
      <selection activeCell="B28" sqref="B28"/>
    </sheetView>
  </sheetViews>
  <sheetFormatPr defaultColWidth="9.140625" defaultRowHeight="12.75"/>
  <cols>
    <col min="1" max="1" width="42.140625" style="0" bestFit="1" customWidth="1"/>
    <col min="2" max="3" width="9.8515625" style="0" bestFit="1" customWidth="1"/>
    <col min="5" max="5" width="9.8515625" style="0" bestFit="1" customWidth="1"/>
  </cols>
  <sheetData>
    <row r="1" spans="1:5" ht="15.75">
      <c r="A1" s="119" t="s">
        <v>33</v>
      </c>
      <c r="B1" s="120"/>
      <c r="C1" s="120"/>
      <c r="D1" s="120"/>
      <c r="E1" s="120"/>
    </row>
    <row r="2" spans="1:5" ht="12.75">
      <c r="A2" s="121" t="s">
        <v>34</v>
      </c>
      <c r="B2" s="121"/>
      <c r="C2" s="121"/>
      <c r="D2" s="121"/>
      <c r="E2" s="121"/>
    </row>
    <row r="4" spans="1:5" ht="12.75">
      <c r="A4" s="14" t="s">
        <v>29</v>
      </c>
      <c r="B4" s="24">
        <f>'[17]Sheet1'!$E$1</f>
        <v>39172</v>
      </c>
      <c r="C4" s="24">
        <f>'[18]Sheet1'!$E$1</f>
        <v>39538</v>
      </c>
      <c r="D4" s="26" t="s">
        <v>26</v>
      </c>
      <c r="E4" s="26"/>
    </row>
    <row r="5" spans="1:5" ht="15.75">
      <c r="A5" s="15"/>
      <c r="D5" s="13" t="s">
        <v>27</v>
      </c>
      <c r="E5" s="13" t="s">
        <v>28</v>
      </c>
    </row>
    <row r="6" spans="1:5" ht="12.75">
      <c r="A6" s="16" t="s">
        <v>30</v>
      </c>
      <c r="B6" s="10">
        <f>'[17]Sheet1'!$A$1</f>
        <v>14</v>
      </c>
      <c r="C6" s="10">
        <f>'[18]Sheet1'!$A$1</f>
        <v>13</v>
      </c>
      <c r="D6" s="54">
        <f>(C6-B6)/B6</f>
        <v>-0.07142857142857142</v>
      </c>
      <c r="E6" s="25">
        <f>C6-B6</f>
        <v>-1</v>
      </c>
    </row>
    <row r="7" spans="1:4" ht="12.75">
      <c r="A7" s="10"/>
      <c r="D7" s="53"/>
    </row>
    <row r="8" spans="1:5" ht="12.75">
      <c r="A8" s="9" t="s">
        <v>1</v>
      </c>
      <c r="B8" s="18">
        <f>'[17]Sheet1'!$F$1/1000</f>
        <v>14962.486</v>
      </c>
      <c r="C8" s="18">
        <f>'[18]Sheet1'!$F$1/1000</f>
        <v>6758.376</v>
      </c>
      <c r="D8" s="54">
        <f aca="true" t="shared" si="0" ref="D8:D42">(C8-B8)/B8</f>
        <v>-0.5483119583202952</v>
      </c>
      <c r="E8" s="18">
        <f>C8-B8</f>
        <v>-8204.11</v>
      </c>
    </row>
    <row r="9" spans="1:5" ht="12.75">
      <c r="A9" s="10" t="s">
        <v>2</v>
      </c>
      <c r="B9" s="18">
        <f>'[17]Sheet1'!$G$1/1000</f>
        <v>312.757</v>
      </c>
      <c r="C9" s="18">
        <f>'[18]Sheet1'!$G$1/1000</f>
        <v>170.809</v>
      </c>
      <c r="D9" s="54">
        <f t="shared" si="0"/>
        <v>-0.4538603452520647</v>
      </c>
      <c r="E9" s="18">
        <f aca="true" t="shared" si="1" ref="E9:E42">C9-B9</f>
        <v>-141.948</v>
      </c>
    </row>
    <row r="10" spans="1:5" ht="12.75">
      <c r="A10" s="9"/>
      <c r="B10" s="18"/>
      <c r="C10" s="18"/>
      <c r="D10" s="54"/>
      <c r="E10" s="18">
        <f t="shared" si="1"/>
        <v>0</v>
      </c>
    </row>
    <row r="11" spans="1:5" ht="12.75">
      <c r="A11" s="9" t="s">
        <v>3</v>
      </c>
      <c r="B11" s="18">
        <f>'[17]Sheet1'!$H$1/1000</f>
        <v>18088.921</v>
      </c>
      <c r="C11" s="18">
        <f>'[18]Sheet1'!$H$1/1000</f>
        <v>10569.348</v>
      </c>
      <c r="D11" s="54">
        <f t="shared" si="0"/>
        <v>-0.4157004721287687</v>
      </c>
      <c r="E11" s="18">
        <f t="shared" si="1"/>
        <v>-7519.5729999999985</v>
      </c>
    </row>
    <row r="12" spans="1:5" ht="12.75">
      <c r="A12" s="10"/>
      <c r="B12" s="18"/>
      <c r="C12" s="18"/>
      <c r="D12" s="54"/>
      <c r="E12" s="18">
        <f t="shared" si="1"/>
        <v>0</v>
      </c>
    </row>
    <row r="13" spans="1:5" ht="12.75">
      <c r="A13" s="9" t="s">
        <v>4</v>
      </c>
      <c r="B13" s="18">
        <f>'[17]Sheet1'!$I$1/1000</f>
        <v>14265.897</v>
      </c>
      <c r="C13" s="18">
        <f>'[18]Sheet1'!$I$1/1000</f>
        <v>9029.766</v>
      </c>
      <c r="D13" s="54">
        <f t="shared" si="0"/>
        <v>-0.36703832924070606</v>
      </c>
      <c r="E13" s="18">
        <f t="shared" si="1"/>
        <v>-5236.131000000001</v>
      </c>
    </row>
    <row r="14" spans="1:5" ht="12.75">
      <c r="A14" s="9" t="s">
        <v>5</v>
      </c>
      <c r="B14" s="18">
        <f>'[17]Sheet1'!$J$1/1000</f>
        <v>1688.056</v>
      </c>
      <c r="C14" s="18">
        <f>'[18]Sheet1'!$J$1/1000</f>
        <v>804.415</v>
      </c>
      <c r="D14" s="54">
        <f t="shared" si="0"/>
        <v>-0.5234666385475364</v>
      </c>
      <c r="E14" s="18">
        <f t="shared" si="1"/>
        <v>-883.6410000000001</v>
      </c>
    </row>
    <row r="15" spans="1:5" ht="12.75">
      <c r="A15" s="9"/>
      <c r="B15" s="18"/>
      <c r="C15" s="18"/>
      <c r="D15" s="54"/>
      <c r="E15" s="18">
        <f t="shared" si="1"/>
        <v>0</v>
      </c>
    </row>
    <row r="16" spans="1:5" ht="12.75">
      <c r="A16" s="10" t="s">
        <v>6</v>
      </c>
      <c r="B16" s="18">
        <f>'[17]Sheet1'!$O$1/1000</f>
        <v>506.852</v>
      </c>
      <c r="C16" s="18">
        <f>'[18]Sheet1'!$O$1/1000</f>
        <v>485.148</v>
      </c>
      <c r="D16" s="54">
        <f t="shared" si="0"/>
        <v>-0.04282117856889181</v>
      </c>
      <c r="E16" s="18">
        <f t="shared" si="1"/>
        <v>-21.70399999999995</v>
      </c>
    </row>
    <row r="17" spans="1:5" ht="12.75">
      <c r="A17" s="9" t="s">
        <v>7</v>
      </c>
      <c r="B17" s="18">
        <f>'[17]Sheet1'!$N$1/1000</f>
        <v>805.961</v>
      </c>
      <c r="C17" s="18">
        <f>'[18]Sheet1'!$N$1/1000</f>
        <v>754.839</v>
      </c>
      <c r="D17" s="54">
        <f t="shared" si="0"/>
        <v>-0.06342986819461482</v>
      </c>
      <c r="E17" s="18">
        <f t="shared" si="1"/>
        <v>-51.12199999999996</v>
      </c>
    </row>
    <row r="18" spans="1:5" ht="12.75">
      <c r="A18" s="9" t="s">
        <v>8</v>
      </c>
      <c r="B18" s="18">
        <f>'[17]Sheet1'!$AC$1/1000</f>
        <v>20.561</v>
      </c>
      <c r="C18" s="18">
        <f>'[18]Sheet1'!$AC$1/1000</f>
        <v>30.911</v>
      </c>
      <c r="D18" s="54">
        <f t="shared" si="0"/>
        <v>0.503380185788629</v>
      </c>
      <c r="E18" s="18">
        <f t="shared" si="1"/>
        <v>10.350000000000001</v>
      </c>
    </row>
    <row r="19" spans="1:5" ht="12.75">
      <c r="A19" s="9"/>
      <c r="B19" s="18"/>
      <c r="C19" s="18"/>
      <c r="D19" s="54"/>
      <c r="E19" s="18">
        <f t="shared" si="1"/>
        <v>0</v>
      </c>
    </row>
    <row r="20" spans="1:5" ht="12.75">
      <c r="A20" s="10" t="s">
        <v>9</v>
      </c>
      <c r="B20" s="18">
        <f>'[17]Sheet1'!$W$1/1000</f>
        <v>269.508</v>
      </c>
      <c r="C20" s="18">
        <f>'[18]Sheet1'!$W$1/1000</f>
        <v>195.981</v>
      </c>
      <c r="D20" s="54">
        <f t="shared" si="0"/>
        <v>-0.27281935972216037</v>
      </c>
      <c r="E20" s="18">
        <f t="shared" si="1"/>
        <v>-73.52699999999999</v>
      </c>
    </row>
    <row r="21" spans="1:5" ht="12.75">
      <c r="A21" s="9" t="s">
        <v>10</v>
      </c>
      <c r="B21" s="18">
        <f>'[17]Sheet1'!$AA$1/1000</f>
        <v>114.4</v>
      </c>
      <c r="C21" s="18">
        <f>'[18]Sheet1'!$AA$1/1000</f>
        <v>116.52</v>
      </c>
      <c r="D21" s="54">
        <f t="shared" si="0"/>
        <v>0.018531468531468444</v>
      </c>
      <c r="E21" s="18">
        <f t="shared" si="1"/>
        <v>2.1199999999999903</v>
      </c>
    </row>
    <row r="22" spans="1:5" ht="12.75">
      <c r="A22" s="9" t="s">
        <v>11</v>
      </c>
      <c r="B22" s="19">
        <f>B20-B21</f>
        <v>155.10799999999998</v>
      </c>
      <c r="C22" s="19">
        <f>C20-C21</f>
        <v>79.461</v>
      </c>
      <c r="D22" s="54">
        <f t="shared" si="0"/>
        <v>-0.487705340794801</v>
      </c>
      <c r="E22" s="18">
        <f t="shared" si="1"/>
        <v>-75.64699999999998</v>
      </c>
    </row>
    <row r="23" spans="1:5" ht="12.75">
      <c r="A23" s="9"/>
      <c r="B23" s="18"/>
      <c r="C23" s="18"/>
      <c r="D23" s="54"/>
      <c r="E23" s="18"/>
    </row>
    <row r="24" spans="1:5" ht="12.75">
      <c r="A24" s="10" t="s">
        <v>12</v>
      </c>
      <c r="B24" s="18">
        <f>'[17]Sheet1'!$Y$1/1000</f>
        <v>2.509</v>
      </c>
      <c r="C24" s="18">
        <f>'[18]Sheet1'!$Y$1/1000</f>
        <v>-66.073</v>
      </c>
      <c r="D24" s="54">
        <f t="shared" si="0"/>
        <v>-27.33439617377441</v>
      </c>
      <c r="E24" s="18">
        <f t="shared" si="1"/>
        <v>-68.582</v>
      </c>
    </row>
    <row r="25" spans="1:5" ht="12.75">
      <c r="A25" s="9" t="s">
        <v>13</v>
      </c>
      <c r="B25" s="18">
        <f>'[17]Sheet1'!$X$1/1000</f>
        <v>35.568</v>
      </c>
      <c r="C25" s="18">
        <f>'[18]Sheet1'!$X$1/1000</f>
        <v>32.228</v>
      </c>
      <c r="D25" s="54">
        <f t="shared" si="0"/>
        <v>-0.09390463337831749</v>
      </c>
      <c r="E25" s="18">
        <f t="shared" si="1"/>
        <v>-3.3399999999999963</v>
      </c>
    </row>
    <row r="26" spans="1:5" ht="12.75">
      <c r="A26" s="10" t="s">
        <v>14</v>
      </c>
      <c r="B26" s="18">
        <f>'[17]Sheet1'!$Z$1/1000</f>
        <v>84.949</v>
      </c>
      <c r="C26" s="18">
        <f>'[18]Sheet1'!$Z$1/1000</f>
        <v>77.618</v>
      </c>
      <c r="D26" s="54">
        <f t="shared" si="0"/>
        <v>-0.08629883812640529</v>
      </c>
      <c r="E26" s="18">
        <f t="shared" si="1"/>
        <v>-7.331000000000003</v>
      </c>
    </row>
    <row r="27" spans="1:5" ht="12.75">
      <c r="A27" s="9"/>
      <c r="B27" s="18"/>
      <c r="C27" s="18"/>
      <c r="D27" s="54"/>
      <c r="E27" s="18"/>
    </row>
    <row r="28" spans="1:5" ht="12.75">
      <c r="A28" s="9" t="s">
        <v>15</v>
      </c>
      <c r="B28" s="18">
        <f>'[17]Sheet1'!$AB$1/1000</f>
        <v>-221.166</v>
      </c>
      <c r="C28" s="18">
        <f>'[18]Sheet1'!$AB$1/1000</f>
        <v>-163.949</v>
      </c>
      <c r="D28" s="54">
        <f t="shared" si="0"/>
        <v>-0.2587061302370165</v>
      </c>
      <c r="E28" s="18">
        <f t="shared" si="1"/>
        <v>57.216999999999985</v>
      </c>
    </row>
    <row r="29" spans="1:5" ht="12.75">
      <c r="A29" s="9"/>
      <c r="B29" s="18"/>
      <c r="C29" s="18"/>
      <c r="D29" s="54"/>
      <c r="E29" s="18"/>
    </row>
    <row r="30" spans="1:5" ht="12.75">
      <c r="A30" s="10" t="s">
        <v>16</v>
      </c>
      <c r="B30" s="20">
        <f>(B28*4)/B11*100</f>
        <v>-4.890639966861484</v>
      </c>
      <c r="C30" s="20">
        <f>(C28*4)/C11*100</f>
        <v>-6.204696827089051</v>
      </c>
      <c r="D30" s="54">
        <f t="shared" si="0"/>
        <v>0.26868812039559076</v>
      </c>
      <c r="E30" s="18">
        <f t="shared" si="1"/>
        <v>-1.3140568602275664</v>
      </c>
    </row>
    <row r="31" spans="1:5" ht="12.75">
      <c r="A31" s="9" t="s">
        <v>17</v>
      </c>
      <c r="B31" s="20">
        <f>(B28*4)/B14*100</f>
        <v>-52.407266109655126</v>
      </c>
      <c r="C31" s="20">
        <f>(C28*4)/C14*100</f>
        <v>-81.52458618996414</v>
      </c>
      <c r="D31" s="54">
        <f t="shared" si="0"/>
        <v>0.5555970048005358</v>
      </c>
      <c r="E31" s="18">
        <f t="shared" si="1"/>
        <v>-29.117320080309014</v>
      </c>
    </row>
    <row r="32" spans="1:5" ht="12.75">
      <c r="A32" s="9" t="s">
        <v>18</v>
      </c>
      <c r="B32" s="20">
        <f>(B22*4)/B11*100</f>
        <v>3.4299005452011206</v>
      </c>
      <c r="C32" s="20">
        <f>(C22*4)/C11*100</f>
        <v>3.0072242866825842</v>
      </c>
      <c r="D32" s="54">
        <f t="shared" si="0"/>
        <v>-0.12323280309393103</v>
      </c>
      <c r="E32" s="18">
        <f t="shared" si="1"/>
        <v>-0.4226762585185364</v>
      </c>
    </row>
    <row r="33" spans="1:5" ht="12.75">
      <c r="A33" s="9"/>
      <c r="B33" s="21"/>
      <c r="C33" s="21"/>
      <c r="D33" s="54"/>
      <c r="E33" s="18"/>
    </row>
    <row r="34" spans="1:5" ht="12.75">
      <c r="A34" s="9" t="s">
        <v>19</v>
      </c>
      <c r="B34" s="21">
        <f>B8/B13*100</f>
        <v>104.88289660299664</v>
      </c>
      <c r="C34" s="21">
        <f>C8/C13*100</f>
        <v>74.84552755852145</v>
      </c>
      <c r="D34" s="54">
        <f t="shared" si="0"/>
        <v>-0.28638958321462854</v>
      </c>
      <c r="E34" s="18">
        <f t="shared" si="1"/>
        <v>-30.037369044475184</v>
      </c>
    </row>
    <row r="35" spans="1:5" ht="12.75">
      <c r="A35" s="10" t="s">
        <v>20</v>
      </c>
      <c r="B35" s="21">
        <f>B8/B11*100</f>
        <v>82.71629910927247</v>
      </c>
      <c r="C35" s="21">
        <f>C8/C11*100</f>
        <v>63.94316849062024</v>
      </c>
      <c r="D35" s="54">
        <f t="shared" si="0"/>
        <v>-0.22695805809507946</v>
      </c>
      <c r="E35" s="18">
        <f t="shared" si="1"/>
        <v>-18.77313061865223</v>
      </c>
    </row>
    <row r="36" spans="1:5" ht="12.75">
      <c r="A36" s="9" t="s">
        <v>21</v>
      </c>
      <c r="B36" s="20">
        <f>(B9/B8)*100</f>
        <v>2.090274303347719</v>
      </c>
      <c r="C36" s="20">
        <f>(C9/C8)*100</f>
        <v>2.5273675214282245</v>
      </c>
      <c r="D36" s="54">
        <f t="shared" si="0"/>
        <v>0.20910806652527403</v>
      </c>
      <c r="E36" s="18">
        <f t="shared" si="1"/>
        <v>0.4370932180805056</v>
      </c>
    </row>
    <row r="37" spans="1:5" ht="12.75">
      <c r="A37" s="9" t="s">
        <v>22</v>
      </c>
      <c r="B37" s="20">
        <f>B14/B11*100</f>
        <v>9.331988348005943</v>
      </c>
      <c r="C37" s="20">
        <f>C14/C11*100</f>
        <v>7.610828974502495</v>
      </c>
      <c r="D37" s="54">
        <f t="shared" si="0"/>
        <v>-0.18443651120409132</v>
      </c>
      <c r="E37" s="18">
        <f t="shared" si="1"/>
        <v>-1.7211593735034478</v>
      </c>
    </row>
    <row r="38" spans="1:5" ht="12.75">
      <c r="A38" s="10"/>
      <c r="B38" s="20"/>
      <c r="C38" s="20"/>
      <c r="D38" s="54"/>
      <c r="E38" s="18"/>
    </row>
    <row r="39" spans="1:5" ht="12.75">
      <c r="A39" s="9" t="s">
        <v>31</v>
      </c>
      <c r="B39" s="20">
        <f>B16/B8*100</f>
        <v>3.3874852080062094</v>
      </c>
      <c r="C39" s="20">
        <f>C16/C8*100</f>
        <v>7.1784700939989134</v>
      </c>
      <c r="D39" s="54">
        <f t="shared" si="0"/>
        <v>1.1191148162161229</v>
      </c>
      <c r="E39" s="18">
        <f t="shared" si="1"/>
        <v>3.790984885992704</v>
      </c>
    </row>
    <row r="40" spans="1:5" ht="12.75">
      <c r="A40" s="17" t="s">
        <v>32</v>
      </c>
      <c r="B40" s="22">
        <f>B17/B8*100</f>
        <v>5.386544722581528</v>
      </c>
      <c r="C40" s="22">
        <f>C17/C8*100</f>
        <v>11.168940585726512</v>
      </c>
      <c r="D40" s="54">
        <f t="shared" si="0"/>
        <v>1.0734888803399265</v>
      </c>
      <c r="E40" s="18">
        <f t="shared" si="1"/>
        <v>5.782395863144984</v>
      </c>
    </row>
    <row r="41" spans="1:5" ht="12.75">
      <c r="A41" s="12"/>
      <c r="B41" s="21"/>
      <c r="C41" s="21"/>
      <c r="D41" s="54"/>
      <c r="E41" s="18"/>
    </row>
    <row r="42" spans="1:5" ht="12.75">
      <c r="A42" s="9" t="s">
        <v>25</v>
      </c>
      <c r="B42" s="23">
        <f>B9/B16*100</f>
        <v>61.70578393692834</v>
      </c>
      <c r="C42" s="23">
        <f>C9/C16*100</f>
        <v>35.20760675092961</v>
      </c>
      <c r="D42" s="54">
        <f t="shared" si="0"/>
        <v>-0.42942776990052434</v>
      </c>
      <c r="E42" s="18">
        <f t="shared" si="1"/>
        <v>-26.498177185998735</v>
      </c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A1:E74"/>
  <sheetViews>
    <sheetView workbookViewId="0" topLeftCell="A1">
      <selection activeCell="C6" sqref="C6"/>
    </sheetView>
  </sheetViews>
  <sheetFormatPr defaultColWidth="9.140625" defaultRowHeight="12.75"/>
  <cols>
    <col min="1" max="1" width="41.00390625" style="0" customWidth="1"/>
    <col min="2" max="3" width="10.140625" style="0" customWidth="1"/>
    <col min="4" max="4" width="10.140625" style="35" customWidth="1"/>
    <col min="5" max="5" width="9.140625" style="36" customWidth="1"/>
  </cols>
  <sheetData>
    <row r="1" spans="1:5" ht="15.75">
      <c r="A1" s="15" t="s">
        <v>71</v>
      </c>
      <c r="B1" s="34"/>
      <c r="C1" s="34"/>
      <c r="D1" s="51"/>
      <c r="E1" s="52"/>
    </row>
    <row r="2" spans="1:5" ht="12.75">
      <c r="A2" s="26" t="s">
        <v>34</v>
      </c>
      <c r="B2" s="26"/>
      <c r="C2" s="26"/>
      <c r="D2" s="51"/>
      <c r="E2" s="52"/>
    </row>
    <row r="3" spans="1:5" ht="15.75">
      <c r="A3" s="28"/>
      <c r="B3" s="28"/>
      <c r="C3" s="28"/>
      <c r="D3" s="57"/>
      <c r="E3" s="57"/>
    </row>
    <row r="4" spans="1:5" ht="12.75">
      <c r="A4" s="10" t="s">
        <v>72</v>
      </c>
      <c r="B4" s="83">
        <f>'[19]CU Profile 1q07'!$E$4</f>
        <v>39172</v>
      </c>
      <c r="C4" s="83">
        <f>'[21]CU Profile 1Q08'!$E4</f>
        <v>39538</v>
      </c>
      <c r="D4" s="32" t="s">
        <v>26</v>
      </c>
      <c r="E4" s="32"/>
    </row>
    <row r="5" spans="1:5" ht="12.75">
      <c r="A5" s="9"/>
      <c r="B5" s="10"/>
      <c r="C5" s="10"/>
      <c r="D5" s="31" t="s">
        <v>27</v>
      </c>
      <c r="E5" s="31" t="s">
        <v>28</v>
      </c>
    </row>
    <row r="6" spans="1:5" ht="12.75">
      <c r="A6" s="16" t="s">
        <v>73</v>
      </c>
      <c r="B6" s="10">
        <f>'[20]CU Profile 1q07'!$E$6</f>
        <v>203</v>
      </c>
      <c r="C6" s="101">
        <f>'[21]CU Profile 1Q08'!$E6</f>
        <v>196</v>
      </c>
      <c r="D6" s="55">
        <f>(C6-B6)/B6</f>
        <v>-0.034482758620689655</v>
      </c>
      <c r="E6" s="56">
        <f>C6-B6</f>
        <v>-7</v>
      </c>
    </row>
    <row r="7" spans="1:5" ht="12.75">
      <c r="A7" s="10"/>
      <c r="B7" s="10"/>
      <c r="C7" s="4"/>
      <c r="D7" s="53"/>
      <c r="E7"/>
    </row>
    <row r="8" spans="1:5" ht="12.75">
      <c r="A8" s="9" t="s">
        <v>74</v>
      </c>
      <c r="B8" s="76">
        <f>'[20]CU Profile 1q07'!$E8</f>
        <v>50016.962677999996</v>
      </c>
      <c r="C8" s="4">
        <f>'[21]CU Profile 1Q08'!$E8</f>
        <v>51696.438677999984</v>
      </c>
      <c r="D8" s="54">
        <f>(C8-B8)/B8</f>
        <v>0.03357812850036787</v>
      </c>
      <c r="E8" s="76">
        <f aca="true" t="shared" si="0" ref="E8:E14">C8-B8</f>
        <v>1679.4759999999878</v>
      </c>
    </row>
    <row r="9" spans="1:5" ht="12.75">
      <c r="A9" s="10" t="s">
        <v>75</v>
      </c>
      <c r="B9" s="99">
        <f>'[20]CU Profile 1q07'!$E9</f>
        <v>294.50768399999987</v>
      </c>
      <c r="C9" s="4">
        <f>'[21]CU Profile 1Q08'!$E9</f>
        <v>537.914184</v>
      </c>
      <c r="D9" s="54">
        <f>(C9-B9)/B9</f>
        <v>0.8264860756570284</v>
      </c>
      <c r="E9" s="18">
        <f t="shared" si="0"/>
        <v>243.4065000000001</v>
      </c>
    </row>
    <row r="10" spans="1:5" ht="12.75">
      <c r="A10" s="9"/>
      <c r="B10" s="99"/>
      <c r="C10" s="4"/>
      <c r="D10" s="54"/>
      <c r="E10" s="18"/>
    </row>
    <row r="11" spans="1:5" ht="12.75">
      <c r="A11" s="9" t="s">
        <v>3</v>
      </c>
      <c r="B11" s="99">
        <f>'[20]CU Profile 1q07'!$E11</f>
        <v>70810.36041199995</v>
      </c>
      <c r="C11" s="4">
        <f>'[21]CU Profile 1Q08'!$E11</f>
        <v>73649.75467100002</v>
      </c>
      <c r="D11" s="54">
        <f>(C11-B11)/B11</f>
        <v>0.04009857092210034</v>
      </c>
      <c r="E11" s="18">
        <f t="shared" si="0"/>
        <v>2839.394259000066</v>
      </c>
    </row>
    <row r="12" spans="1:5" ht="12.75">
      <c r="A12" s="10"/>
      <c r="B12" s="99"/>
      <c r="C12" s="4"/>
      <c r="D12" s="54"/>
      <c r="E12" s="18"/>
    </row>
    <row r="13" spans="1:5" ht="12.75">
      <c r="A13" s="9" t="s">
        <v>76</v>
      </c>
      <c r="B13" s="99">
        <f>'[20]CU Profile 1q07'!$E13</f>
        <v>60285.576097000005</v>
      </c>
      <c r="C13" s="4">
        <f>'[21]CU Profile 1Q08'!$E13</f>
        <v>61660.908633999956</v>
      </c>
      <c r="D13" s="54">
        <f>(C13-B13)/B13</f>
        <v>0.02281362518269759</v>
      </c>
      <c r="E13" s="18">
        <f t="shared" si="0"/>
        <v>1375.3325369999511</v>
      </c>
    </row>
    <row r="14" spans="1:5" ht="12.75">
      <c r="A14" s="9" t="s">
        <v>77</v>
      </c>
      <c r="B14" s="99">
        <f>'[20]CU Profile 1q07'!$E14</f>
        <v>7461.059681999996</v>
      </c>
      <c r="C14" s="4">
        <f>'[21]CU Profile 1Q08'!$E14</f>
        <v>7629.808340999999</v>
      </c>
      <c r="D14" s="54">
        <f>(C14-B14)/B14</f>
        <v>0.02261725092577844</v>
      </c>
      <c r="E14" s="18">
        <f t="shared" si="0"/>
        <v>168.7486590000026</v>
      </c>
    </row>
    <row r="15" spans="1:5" ht="12.75">
      <c r="A15" s="9"/>
      <c r="B15" s="99"/>
      <c r="C15" s="4"/>
      <c r="D15" s="54"/>
      <c r="E15" s="18"/>
    </row>
    <row r="16" spans="1:5" ht="12.75">
      <c r="A16" s="37" t="s">
        <v>78</v>
      </c>
      <c r="B16" s="99">
        <f>'[20]CU Profile 1q07'!$E16</f>
        <v>237.86219200000014</v>
      </c>
      <c r="C16" s="4">
        <f>'[21]CU Profile 1Q08'!$E16</f>
        <v>530.8910119999997</v>
      </c>
      <c r="D16" s="54">
        <f>(C16-B16)/B16</f>
        <v>1.2319268461126407</v>
      </c>
      <c r="E16" s="18">
        <f>C16-B16</f>
        <v>293.02881999999954</v>
      </c>
    </row>
    <row r="17" spans="1:5" ht="12.75">
      <c r="A17" s="16" t="s">
        <v>79</v>
      </c>
      <c r="B17" s="99">
        <f>'[20]CU Profile 1q07'!$E17</f>
        <v>29.570252</v>
      </c>
      <c r="C17" s="4">
        <f>'[21]CU Profile 1Q08'!$E17</f>
        <v>31.806456999999998</v>
      </c>
      <c r="D17" s="54">
        <f>(C17-B17)/B17</f>
        <v>0.07562346780135652</v>
      </c>
      <c r="E17" s="18">
        <f>C17-B17</f>
        <v>2.236204999999998</v>
      </c>
    </row>
    <row r="18" spans="1:5" ht="12.75">
      <c r="A18" s="9"/>
      <c r="B18" s="99"/>
      <c r="C18" s="4"/>
      <c r="D18" s="54"/>
      <c r="E18" s="18"/>
    </row>
    <row r="19" spans="1:5" ht="12.75">
      <c r="A19" s="37" t="s">
        <v>9</v>
      </c>
      <c r="B19" s="99">
        <f>'[20]CU Profile 1q07'!$E19</f>
        <v>992.5015549999993</v>
      </c>
      <c r="C19" s="4">
        <f>'[21]CU Profile 1Q08'!$E19</f>
        <v>1021.1823540000003</v>
      </c>
      <c r="D19" s="54">
        <f>(C19-B19)/B19</f>
        <v>0.028897485203437313</v>
      </c>
      <c r="E19" s="18">
        <f>C19-B19</f>
        <v>28.680799000001002</v>
      </c>
    </row>
    <row r="20" spans="1:5" ht="12.75">
      <c r="A20" s="16" t="s">
        <v>10</v>
      </c>
      <c r="B20" s="99">
        <f>'[20]CU Profile 1q07'!$E20</f>
        <v>493.5921449999999</v>
      </c>
      <c r="C20" s="4">
        <f>'[21]CU Profile 1Q08'!$E20</f>
        <v>507.14136700000006</v>
      </c>
      <c r="D20" s="54">
        <f>(C20-B20)/B20</f>
        <v>0.02745023829339942</v>
      </c>
      <c r="E20" s="18">
        <f>C20-B20</f>
        <v>13.549222000000157</v>
      </c>
    </row>
    <row r="21" spans="1:5" ht="12.75">
      <c r="A21" s="16" t="s">
        <v>11</v>
      </c>
      <c r="B21" s="99">
        <f>B19-B20</f>
        <v>498.90940999999935</v>
      </c>
      <c r="C21" s="4">
        <f>'[21]CU Profile 1Q08'!$E21</f>
        <v>514.0409870000002</v>
      </c>
      <c r="D21" s="54">
        <f>(C21-B21)/B21</f>
        <v>0.03032930767932572</v>
      </c>
      <c r="E21" s="18">
        <f>C21-B21</f>
        <v>15.131577000000846</v>
      </c>
    </row>
    <row r="22" spans="1:5" ht="12.75">
      <c r="A22" s="9"/>
      <c r="B22" s="99"/>
      <c r="C22" s="4"/>
      <c r="D22" s="54"/>
      <c r="E22" s="18"/>
    </row>
    <row r="23" spans="1:5" ht="12.75">
      <c r="A23" s="37" t="s">
        <v>80</v>
      </c>
      <c r="B23" s="99">
        <f>'[20]CU Profile 1q07'!$E23</f>
        <v>60.456882000000014</v>
      </c>
      <c r="C23" s="4">
        <f>'[21]CU Profile 1Q08'!$E23</f>
        <v>225.19610200000005</v>
      </c>
      <c r="D23" s="54">
        <f>(C23-B23)/B23</f>
        <v>2.7249043376070903</v>
      </c>
      <c r="E23" s="18">
        <f>C23-B23</f>
        <v>164.73922000000005</v>
      </c>
    </row>
    <row r="24" spans="1:5" ht="12.75">
      <c r="A24" s="16" t="s">
        <v>81</v>
      </c>
      <c r="B24" s="99">
        <f>'[20]CU Profile 1q07'!$E24</f>
        <v>207.20936400000002</v>
      </c>
      <c r="C24" s="4">
        <f>'[21]CU Profile 1Q08'!$E24</f>
        <v>244.79607600000003</v>
      </c>
      <c r="D24" s="54">
        <f>(C24-B24)/B24</f>
        <v>0.18139485240638065</v>
      </c>
      <c r="E24" s="18">
        <f>C24-B24</f>
        <v>37.586712000000006</v>
      </c>
    </row>
    <row r="25" spans="1:5" ht="12.75">
      <c r="A25" s="37" t="s">
        <v>82</v>
      </c>
      <c r="B25" s="99">
        <f>'[20]CU Profile 1q07'!$E25</f>
        <v>526.4558689999999</v>
      </c>
      <c r="C25" s="4">
        <f>'[21]CU Profile 1Q08'!$E25</f>
        <v>547.942006</v>
      </c>
      <c r="D25" s="54">
        <f>(C25-B25)/B25</f>
        <v>0.040812797928937335</v>
      </c>
      <c r="E25" s="18">
        <f>C25-B25</f>
        <v>21.4861370000001</v>
      </c>
    </row>
    <row r="26" spans="1:5" ht="12.75">
      <c r="A26" s="9"/>
      <c r="B26" s="99"/>
      <c r="C26" s="4"/>
      <c r="D26" s="54"/>
      <c r="E26" s="18"/>
    </row>
    <row r="27" spans="1:5" ht="12.75">
      <c r="A27" s="9" t="s">
        <v>15</v>
      </c>
      <c r="B27" s="99">
        <f>'[20]CU Profile 1q07'!$E27</f>
        <v>119.20602299999996</v>
      </c>
      <c r="C27" s="4">
        <f>'[21]CU Profile 1Q08'!$E27</f>
        <v>-14.301044999999995</v>
      </c>
      <c r="D27" s="54">
        <f>(C27-B27)/B27</f>
        <v>-1.1199691478676375</v>
      </c>
      <c r="E27" s="18">
        <f>C27-B27</f>
        <v>-133.50706799999995</v>
      </c>
    </row>
    <row r="28" spans="1:5" ht="12.75">
      <c r="A28" s="10"/>
      <c r="B28" s="76"/>
      <c r="C28" s="4"/>
      <c r="D28" s="54"/>
      <c r="E28" s="18"/>
    </row>
    <row r="29" spans="1:5" ht="12.75">
      <c r="A29" s="37" t="s">
        <v>83</v>
      </c>
      <c r="B29" s="92">
        <f>'[20]CU Profile 1q07'!$E29</f>
        <v>0.68</v>
      </c>
      <c r="C29" s="100">
        <f>'[21]CU Profile 1Q08'!$E29</f>
        <v>-0.08</v>
      </c>
      <c r="D29" s="54">
        <f>(C29-B29)/B29</f>
        <v>-1.1176470588235294</v>
      </c>
      <c r="E29" s="18">
        <f>C29-B29</f>
        <v>-0.76</v>
      </c>
    </row>
    <row r="30" spans="1:5" ht="12.75">
      <c r="A30" s="16" t="s">
        <v>84</v>
      </c>
      <c r="B30" s="92">
        <f>'[20]CU Profile 1q07'!$E30</f>
        <v>3.93</v>
      </c>
      <c r="C30" s="100">
        <f>'[21]CU Profile 1Q08'!$E30</f>
        <v>3.96</v>
      </c>
      <c r="D30" s="54">
        <f>(C30-B30)/B30</f>
        <v>0.007633587786259492</v>
      </c>
      <c r="E30" s="18">
        <f>C30-B30</f>
        <v>0.029999999999999805</v>
      </c>
    </row>
    <row r="31" spans="1:5" ht="12.75">
      <c r="A31" s="9"/>
      <c r="B31" s="76"/>
      <c r="C31" s="76"/>
      <c r="D31" s="54"/>
      <c r="E31" s="18"/>
    </row>
    <row r="32" spans="1:5" ht="12.75">
      <c r="A32" s="9" t="s">
        <v>85</v>
      </c>
      <c r="B32" s="93">
        <f>B14/B11*100</f>
        <v>10.536678020827585</v>
      </c>
      <c r="C32" s="93">
        <f>C14/C11*100</f>
        <v>10.359584190175553</v>
      </c>
      <c r="D32" s="54">
        <f>(C32-B32)/B32</f>
        <v>-0.01680736853702608</v>
      </c>
      <c r="E32" s="18">
        <f>C32-B32</f>
        <v>-0.17709383065203177</v>
      </c>
    </row>
    <row r="33" spans="1:5" ht="12.75">
      <c r="A33" s="10" t="s">
        <v>86</v>
      </c>
      <c r="B33" s="93">
        <f>B8/B13*100</f>
        <v>82.9667159479778</v>
      </c>
      <c r="C33" s="93">
        <f>C8/C13*100</f>
        <v>83.83989114538358</v>
      </c>
      <c r="D33" s="54">
        <f>(C33-B33)/B33</f>
        <v>0.010524403520482528</v>
      </c>
      <c r="E33" s="18">
        <f>C33-B33</f>
        <v>0.8731751974057715</v>
      </c>
    </row>
    <row r="34" spans="1:5" ht="12.75">
      <c r="A34" s="16" t="s">
        <v>87</v>
      </c>
      <c r="B34" s="93">
        <f>B8/B11*100</f>
        <v>70.6350912309773</v>
      </c>
      <c r="C34" s="93">
        <f>C8/C11*100</f>
        <v>70.19227546504744</v>
      </c>
      <c r="D34" s="54">
        <f>(C34-B34)/B34</f>
        <v>-0.0062690619947221365</v>
      </c>
      <c r="E34" s="18">
        <f>C34-B34</f>
        <v>-0.4428157659298506</v>
      </c>
    </row>
    <row r="35" spans="1:5" ht="12.75">
      <c r="A35" s="10"/>
      <c r="B35" s="76"/>
      <c r="C35" s="76"/>
      <c r="D35" s="54"/>
      <c r="E35" s="18"/>
    </row>
    <row r="36" spans="1:5" ht="12.75">
      <c r="A36" s="9" t="s">
        <v>88</v>
      </c>
      <c r="B36" s="92">
        <f>B16/B8*100</f>
        <v>0.47556304754311685</v>
      </c>
      <c r="C36" s="92">
        <f>C16/C8*100</f>
        <v>1.026939235228067</v>
      </c>
      <c r="D36" s="54">
        <f>(C36-B36)/B36</f>
        <v>1.1594176430096996</v>
      </c>
      <c r="E36" s="18">
        <f>C36-B36</f>
        <v>0.5513761876849502</v>
      </c>
    </row>
    <row r="37" spans="1:5" ht="12.75">
      <c r="A37" s="39" t="s">
        <v>89</v>
      </c>
      <c r="B37" s="92">
        <f>'[20]CU Profile 1q07'!$E$37</f>
        <v>0.49</v>
      </c>
      <c r="C37" s="92">
        <f>'[14]CU Profile 4q07'!E37</f>
        <v>0.66</v>
      </c>
      <c r="D37" s="54">
        <f>(C37-B37)/B37</f>
        <v>0.3469387755102042</v>
      </c>
      <c r="E37" s="18">
        <f>C37-B37</f>
        <v>0.17000000000000004</v>
      </c>
    </row>
    <row r="38" spans="1:5" ht="12.75">
      <c r="A38" s="40"/>
      <c r="B38" s="38"/>
      <c r="C38" s="38"/>
      <c r="D38" s="27"/>
      <c r="E38" s="18"/>
    </row>
    <row r="39" spans="1:5" ht="12.75">
      <c r="A39" t="s">
        <v>90</v>
      </c>
      <c r="B39" s="44"/>
      <c r="D39" s="27"/>
      <c r="E39" s="18"/>
    </row>
    <row r="40" spans="1:5" ht="12.75">
      <c r="A40" t="s">
        <v>91</v>
      </c>
      <c r="D40" s="27"/>
      <c r="E40" s="18"/>
    </row>
    <row r="41" spans="1:5" ht="12.75">
      <c r="A41" s="45"/>
      <c r="B41" s="46"/>
      <c r="D41" s="27"/>
      <c r="E41" s="18"/>
    </row>
    <row r="42" spans="1:5" ht="12.75">
      <c r="A42" s="47"/>
      <c r="D42" s="27"/>
      <c r="E42" s="18"/>
    </row>
    <row r="43" spans="1:4" ht="12.75">
      <c r="A43" s="45"/>
      <c r="B43" s="48"/>
      <c r="C43" s="48"/>
      <c r="D43" s="41"/>
    </row>
    <row r="44" ht="12.75">
      <c r="D44" s="41"/>
    </row>
    <row r="45" spans="2:4" ht="12.75">
      <c r="B45" s="49"/>
      <c r="C45" s="49"/>
      <c r="D45" s="41"/>
    </row>
    <row r="46" spans="2:4" ht="12.75">
      <c r="B46" s="49"/>
      <c r="D46" s="41"/>
    </row>
    <row r="47" ht="12.75">
      <c r="D47" s="41"/>
    </row>
    <row r="48" ht="12.75">
      <c r="D48" s="41"/>
    </row>
    <row r="49" ht="12.75">
      <c r="D49" s="41"/>
    </row>
    <row r="50" spans="2:4" ht="12.75">
      <c r="B50" s="50"/>
      <c r="C50" s="50"/>
      <c r="D50" s="41"/>
    </row>
    <row r="51" ht="12.75">
      <c r="D51" s="41"/>
    </row>
    <row r="52" ht="12.75">
      <c r="D52" s="41"/>
    </row>
    <row r="53" ht="12.75">
      <c r="D53" s="41"/>
    </row>
    <row r="54" ht="12.75">
      <c r="D54" s="41"/>
    </row>
    <row r="55" ht="12.75">
      <c r="D55" s="41"/>
    </row>
    <row r="56" ht="12.75">
      <c r="D56" s="41"/>
    </row>
    <row r="57" ht="12.75">
      <c r="D57" s="41"/>
    </row>
    <row r="58" ht="12.75">
      <c r="D58" s="41"/>
    </row>
    <row r="59" ht="12.75">
      <c r="D59" s="41"/>
    </row>
    <row r="60" ht="12.75">
      <c r="D60" s="41"/>
    </row>
    <row r="61" ht="12.75">
      <c r="D61" s="41"/>
    </row>
    <row r="62" ht="12.75">
      <c r="D62" s="41"/>
    </row>
    <row r="63" ht="12.75">
      <c r="D63" s="41"/>
    </row>
    <row r="64" ht="12.75">
      <c r="D64" s="41"/>
    </row>
    <row r="65" ht="12.75">
      <c r="D65" s="41"/>
    </row>
    <row r="66" ht="12.75">
      <c r="D66" s="41"/>
    </row>
    <row r="67" ht="12.75">
      <c r="D67" s="41"/>
    </row>
    <row r="68" ht="12.75">
      <c r="D68" s="41"/>
    </row>
    <row r="69" ht="12.75">
      <c r="D69" s="41"/>
    </row>
    <row r="70" ht="12.75">
      <c r="D70" s="41"/>
    </row>
    <row r="71" ht="12.75">
      <c r="D71" s="41"/>
    </row>
    <row r="72" ht="12.75">
      <c r="D72" s="41"/>
    </row>
    <row r="73" ht="12.75">
      <c r="D73" s="41"/>
    </row>
    <row r="74" ht="12.75">
      <c r="D74" s="41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45"/>
  <sheetViews>
    <sheetView showZeros="0" workbookViewId="0" topLeftCell="A25">
      <selection activeCell="C14" sqref="C14"/>
    </sheetView>
  </sheetViews>
  <sheetFormatPr defaultColWidth="9.140625" defaultRowHeight="12.75"/>
  <cols>
    <col min="1" max="1" width="45.421875" style="30" bestFit="1" customWidth="1"/>
    <col min="2" max="2" width="10.8515625" style="74" bestFit="1" customWidth="1"/>
    <col min="3" max="3" width="10.8515625" style="80" bestFit="1" customWidth="1"/>
    <col min="4" max="4" width="8.57421875" style="30" bestFit="1" customWidth="1"/>
    <col min="5" max="16384" width="9.140625" style="30" customWidth="1"/>
  </cols>
  <sheetData>
    <row r="1" spans="1:5" ht="15">
      <c r="A1" s="88" t="s">
        <v>92</v>
      </c>
      <c r="B1" s="88"/>
      <c r="C1" s="89"/>
      <c r="D1" s="32"/>
      <c r="E1" s="32"/>
    </row>
    <row r="2" spans="1:5" ht="15">
      <c r="A2" s="88" t="s">
        <v>93</v>
      </c>
      <c r="B2" s="88"/>
      <c r="C2" s="89"/>
      <c r="D2" s="32"/>
      <c r="E2" s="32"/>
    </row>
    <row r="3" spans="1:5" ht="12">
      <c r="A3" s="77" t="s">
        <v>132</v>
      </c>
      <c r="B3" s="77"/>
      <c r="C3" s="78"/>
      <c r="D3" s="32"/>
      <c r="E3" s="32"/>
    </row>
    <row r="4" spans="1:5" ht="12">
      <c r="A4" s="79"/>
      <c r="B4" s="79"/>
      <c r="E4" s="32"/>
    </row>
    <row r="5" spans="1:5" ht="12">
      <c r="A5" s="81"/>
      <c r="B5" s="82">
        <v>39172</v>
      </c>
      <c r="C5" s="83">
        <v>39538</v>
      </c>
      <c r="D5" s="32" t="s">
        <v>26</v>
      </c>
      <c r="E5" s="32"/>
    </row>
    <row r="6" spans="1:5" ht="12">
      <c r="A6" s="84" t="s">
        <v>94</v>
      </c>
      <c r="B6" s="74">
        <f>'[22]1q 07 Abstract'!$C$1</f>
        <v>36</v>
      </c>
      <c r="C6" s="74">
        <f>'[22]1q 08 Abstract'!$C$1</f>
        <v>36</v>
      </c>
      <c r="D6" s="85">
        <f>(C6-B6)/B6</f>
        <v>0</v>
      </c>
      <c r="E6" s="74">
        <f>C6-B6</f>
        <v>0</v>
      </c>
    </row>
    <row r="7" ht="12">
      <c r="C7" s="74"/>
    </row>
    <row r="8" spans="1:3" ht="12">
      <c r="A8" s="86" t="s">
        <v>95</v>
      </c>
      <c r="C8" s="74"/>
    </row>
    <row r="9" spans="1:5" ht="12">
      <c r="A9" s="30" t="s">
        <v>96</v>
      </c>
      <c r="B9" s="80">
        <f>'[22]1q 07 Abstract'!$C$3/1000</f>
        <v>1066.357</v>
      </c>
      <c r="C9" s="80">
        <f>'[22]1q 08 Abstract'!$C$3/1000</f>
        <v>1040.442</v>
      </c>
      <c r="D9" s="85">
        <f>(C9-B9)/B9</f>
        <v>-0.02430236778114643</v>
      </c>
      <c r="E9" s="80">
        <f aca="true" t="shared" si="0" ref="E9:E29">C9-B9</f>
        <v>-25.914999999999964</v>
      </c>
    </row>
    <row r="10" spans="1:5" ht="12">
      <c r="A10" s="30" t="s">
        <v>97</v>
      </c>
      <c r="B10" s="80">
        <f>'[22]1q 07 Abstract'!$C$4/1000</f>
        <v>54.609</v>
      </c>
      <c r="C10" s="80">
        <f>'[22]1q 08 Abstract'!$C$4/1000</f>
        <v>24.225</v>
      </c>
      <c r="D10" s="85">
        <f>(C10-B10)/B10</f>
        <v>-0.5563918035488655</v>
      </c>
      <c r="E10" s="80">
        <f t="shared" si="0"/>
        <v>-30.384</v>
      </c>
    </row>
    <row r="11" spans="1:5" ht="12">
      <c r="A11" s="30" t="s">
        <v>98</v>
      </c>
      <c r="B11" s="80">
        <f>'[22]1q 07 Abstract'!$C$5/1000</f>
        <v>53.944</v>
      </c>
      <c r="C11" s="80">
        <f>'[22]1q 08 Abstract'!$C$5/1000</f>
        <v>9.999</v>
      </c>
      <c r="D11" s="85">
        <f>(C11-B11)/B11</f>
        <v>-0.8146411092985317</v>
      </c>
      <c r="E11" s="80">
        <f t="shared" si="0"/>
        <v>-43.945</v>
      </c>
    </row>
    <row r="12" spans="1:5" ht="12">
      <c r="A12" s="30" t="s">
        <v>99</v>
      </c>
      <c r="B12" s="80">
        <f>'[22]1q 07 Abstract'!$C$6/1000</f>
        <v>36.823</v>
      </c>
      <c r="C12" s="80">
        <f>'[22]1q 08 Abstract'!$C$6/1000</f>
        <v>43.312</v>
      </c>
      <c r="D12" s="85">
        <f>(C12-B12)/B12</f>
        <v>0.17622138337452128</v>
      </c>
      <c r="E12" s="80">
        <f t="shared" si="0"/>
        <v>6.488999999999997</v>
      </c>
    </row>
    <row r="13" spans="1:5" ht="12">
      <c r="A13" s="30" t="s">
        <v>100</v>
      </c>
      <c r="B13" s="80">
        <f>'[22]1q 07 Abstract'!$C$7/1000</f>
        <v>300.217</v>
      </c>
      <c r="C13" s="80">
        <f>'[22]1q 08 Abstract'!$C$7/1000</f>
        <v>269.502</v>
      </c>
      <c r="D13" s="85">
        <f>(C13-B13)/B13</f>
        <v>-0.10230932958493348</v>
      </c>
      <c r="E13" s="80">
        <f t="shared" si="0"/>
        <v>-30.714999999999975</v>
      </c>
    </row>
    <row r="14" spans="1:5" ht="12">
      <c r="A14" s="30" t="s">
        <v>101</v>
      </c>
      <c r="B14" s="80">
        <f>'[22]1q 07 Abstract'!$C$8/1000</f>
        <v>0</v>
      </c>
      <c r="C14" s="80">
        <f>'[22]1q 08 Abstract'!$C$8/1000</f>
        <v>0</v>
      </c>
      <c r="D14" s="85">
        <v>0</v>
      </c>
      <c r="E14" s="80">
        <f t="shared" si="0"/>
        <v>0</v>
      </c>
    </row>
    <row r="15" spans="1:5" ht="12">
      <c r="A15" s="30" t="s">
        <v>102</v>
      </c>
      <c r="B15" s="80">
        <f>'[22]1q 07 Abstract'!$C$9/1000</f>
        <v>0</v>
      </c>
      <c r="C15" s="80">
        <f>'[22]1q 08 Abstract'!$C$9/1000</f>
        <v>7.301</v>
      </c>
      <c r="D15" s="85">
        <v>0</v>
      </c>
      <c r="E15" s="80">
        <f t="shared" si="0"/>
        <v>7.301</v>
      </c>
    </row>
    <row r="16" spans="1:5" ht="12">
      <c r="A16" s="30" t="s">
        <v>103</v>
      </c>
      <c r="B16" s="80">
        <f>'[22]1q 07 Abstract'!$C$10/1000</f>
        <v>1156.61</v>
      </c>
      <c r="C16" s="80">
        <f>'[22]1q 08 Abstract'!$C$10/1000</f>
        <v>974.6</v>
      </c>
      <c r="D16" s="85">
        <f>(C16-B16)/B16</f>
        <v>-0.1573650582305184</v>
      </c>
      <c r="E16" s="80">
        <f t="shared" si="0"/>
        <v>-182.00999999999988</v>
      </c>
    </row>
    <row r="17" spans="1:5" ht="12">
      <c r="A17" s="30" t="s">
        <v>104</v>
      </c>
      <c r="B17" s="80">
        <f>'[22]1q 07 Abstract'!$C$11/1000</f>
        <v>59.2</v>
      </c>
      <c r="C17" s="80">
        <f>'[22]1q 08 Abstract'!$C$11/1000</f>
        <v>64.776</v>
      </c>
      <c r="D17" s="85">
        <f>(C17-B17)/B17</f>
        <v>0.09418918918918907</v>
      </c>
      <c r="E17" s="80">
        <f t="shared" si="0"/>
        <v>5.575999999999993</v>
      </c>
    </row>
    <row r="18" spans="1:5" ht="12">
      <c r="A18" s="30" t="s">
        <v>105</v>
      </c>
      <c r="B18" s="80">
        <f>'[22]1q 07 Abstract'!$C$12/1000</f>
        <v>0</v>
      </c>
      <c r="C18" s="80">
        <f>'[22]1q 08 Abstract'!$C$12/1000</f>
        <v>0</v>
      </c>
      <c r="D18" s="85">
        <v>0</v>
      </c>
      <c r="E18" s="80">
        <f t="shared" si="0"/>
        <v>0</v>
      </c>
    </row>
    <row r="19" spans="1:5" ht="12">
      <c r="A19" s="30" t="s">
        <v>106</v>
      </c>
      <c r="B19" s="80">
        <f>'[22]1q 07 Abstract'!$C$13/1000</f>
        <v>0</v>
      </c>
      <c r="C19" s="80">
        <f>'[22]1q 08 Abstract'!$C$13/1000</f>
        <v>0</v>
      </c>
      <c r="D19" s="85">
        <v>0</v>
      </c>
      <c r="E19" s="80">
        <f t="shared" si="0"/>
        <v>0</v>
      </c>
    </row>
    <row r="20" spans="1:5" ht="12">
      <c r="A20" s="30" t="s">
        <v>107</v>
      </c>
      <c r="B20" s="80">
        <f>'[22]1q 07 Abstract'!$C$14/1000</f>
        <v>0</v>
      </c>
      <c r="C20" s="80">
        <f>'[22]1q 08 Abstract'!$C$14/1000</f>
        <v>0</v>
      </c>
      <c r="D20" s="85">
        <v>0</v>
      </c>
      <c r="E20" s="80">
        <f t="shared" si="0"/>
        <v>0</v>
      </c>
    </row>
    <row r="21" spans="1:5" ht="12">
      <c r="A21" s="30" t="s">
        <v>108</v>
      </c>
      <c r="B21" s="80">
        <f>'[22]1q 07 Abstract'!$C$15/1000</f>
        <v>14122.513</v>
      </c>
      <c r="C21" s="80">
        <f>'[22]1q 08 Abstract'!$C$15/1000</f>
        <v>17057.098</v>
      </c>
      <c r="D21" s="85">
        <f>(C21-B21)/B21</f>
        <v>0.20779481668737007</v>
      </c>
      <c r="E21" s="80">
        <f t="shared" si="0"/>
        <v>2934.585000000001</v>
      </c>
    </row>
    <row r="22" spans="1:5" ht="12">
      <c r="A22" s="30" t="s">
        <v>109</v>
      </c>
      <c r="B22" s="80">
        <f>'[22]1q 07 Abstract'!$C$16/1000</f>
        <v>0</v>
      </c>
      <c r="C22" s="80">
        <f>'[22]1q 08 Abstract'!$C$16/1000</f>
        <v>0</v>
      </c>
      <c r="D22" s="85">
        <v>0</v>
      </c>
      <c r="E22" s="80">
        <f t="shared" si="0"/>
        <v>0</v>
      </c>
    </row>
    <row r="23" spans="1:5" ht="12">
      <c r="A23" s="30" t="s">
        <v>110</v>
      </c>
      <c r="B23" s="80">
        <f>'[22]1q 07 Abstract'!$C$17/1000</f>
        <v>1.069</v>
      </c>
      <c r="C23" s="80">
        <f>'[22]1q 08 Abstract'!$C$17/1000</f>
        <v>2.071</v>
      </c>
      <c r="D23" s="85">
        <f>(C23-B23)/B23</f>
        <v>0.9373246024321799</v>
      </c>
      <c r="E23" s="80">
        <f t="shared" si="0"/>
        <v>1.0020000000000002</v>
      </c>
    </row>
    <row r="24" spans="1:5" ht="12">
      <c r="A24" s="30" t="s">
        <v>111</v>
      </c>
      <c r="B24" s="80">
        <f>'[22]1q 07 Abstract'!$C$18/1000</f>
        <v>17.514</v>
      </c>
      <c r="C24" s="80">
        <f>'[22]1q 08 Abstract'!$C$18/1000</f>
        <v>10.844</v>
      </c>
      <c r="D24" s="85">
        <f>(C24-B24)/B24</f>
        <v>-0.38083818659358226</v>
      </c>
      <c r="E24" s="80">
        <f t="shared" si="0"/>
        <v>-6.67</v>
      </c>
    </row>
    <row r="25" spans="1:5" ht="12">
      <c r="A25" s="30" t="s">
        <v>112</v>
      </c>
      <c r="B25" s="80">
        <f>'[22]1q 07 Abstract'!$C$19/1000</f>
        <v>0</v>
      </c>
      <c r="C25" s="80">
        <f>'[22]1q 08 Abstract'!$C$19/1000</f>
        <v>1.111</v>
      </c>
      <c r="D25" s="85">
        <v>0</v>
      </c>
      <c r="E25" s="80">
        <f t="shared" si="0"/>
        <v>1.111</v>
      </c>
    </row>
    <row r="26" spans="1:5" ht="12">
      <c r="A26" s="30" t="s">
        <v>113</v>
      </c>
      <c r="B26" s="80">
        <f>'[22]1q 07 Abstract'!$C$20/1000</f>
        <v>282.132</v>
      </c>
      <c r="C26" s="80">
        <f>'[22]1q 08 Abstract'!$C$20/1000</f>
        <v>305.849</v>
      </c>
      <c r="D26" s="85">
        <f>(C26-B26)/B26</f>
        <v>0.08406348801270322</v>
      </c>
      <c r="E26" s="80">
        <f t="shared" si="0"/>
        <v>23.716999999999985</v>
      </c>
    </row>
    <row r="27" spans="1:5" ht="12">
      <c r="A27" s="30" t="s">
        <v>114</v>
      </c>
      <c r="B27" s="80">
        <f>'[22]1q 07 Abstract'!$C$21/1000</f>
        <v>17150.988</v>
      </c>
      <c r="C27" s="80">
        <f>'[22]1q 08 Abstract'!$C$21/1000</f>
        <v>19811.13</v>
      </c>
      <c r="D27" s="85">
        <f>(C27-B27)/B27</f>
        <v>0.15510138541289864</v>
      </c>
      <c r="E27" s="80">
        <f t="shared" si="0"/>
        <v>2660.142</v>
      </c>
    </row>
    <row r="28" spans="1:5" ht="12">
      <c r="A28" s="30" t="s">
        <v>115</v>
      </c>
      <c r="B28" s="80">
        <f>'[22]1q 07 Abstract'!$C$22/1000</f>
        <v>2144.555</v>
      </c>
      <c r="C28" s="80">
        <f>'[22]1q 08 Abstract'!$C$22/1000</f>
        <v>3548.247</v>
      </c>
      <c r="D28" s="85">
        <f>(C28-B28)/B28</f>
        <v>0.6545376546649538</v>
      </c>
      <c r="E28" s="80">
        <f t="shared" si="0"/>
        <v>1403.692</v>
      </c>
    </row>
    <row r="29" spans="1:7" ht="12">
      <c r="A29" s="30" t="s">
        <v>3</v>
      </c>
      <c r="B29" s="80">
        <f>'[22]1q 07 Abstract'!$C$23/1000</f>
        <v>19295.543</v>
      </c>
      <c r="C29" s="80">
        <f>'[22]1q 08 Abstract'!$C$23/1000</f>
        <v>23359.377</v>
      </c>
      <c r="D29" s="85">
        <f>(C29-B29)/B29</f>
        <v>0.21060998387036833</v>
      </c>
      <c r="E29" s="94">
        <f t="shared" si="0"/>
        <v>4063.833999999999</v>
      </c>
      <c r="G29" s="30">
        <v>15</v>
      </c>
    </row>
    <row r="30" spans="3:5" ht="12">
      <c r="C30" s="74"/>
      <c r="D30" s="85"/>
      <c r="E30" s="87"/>
    </row>
    <row r="31" spans="1:5" ht="12">
      <c r="A31" s="86" t="s">
        <v>116</v>
      </c>
      <c r="C31" s="74"/>
      <c r="D31" s="85"/>
      <c r="E31" s="87"/>
    </row>
    <row r="32" spans="3:5" ht="12">
      <c r="C32" s="74"/>
      <c r="D32" s="85"/>
      <c r="E32" s="87"/>
    </row>
    <row r="33" spans="1:5" ht="12">
      <c r="A33" s="30" t="s">
        <v>117</v>
      </c>
      <c r="B33" s="80">
        <f>'[22]1q 07 Abstract'!$C$27/1000</f>
        <v>9288.775</v>
      </c>
      <c r="C33" s="80">
        <f>'[22]1q 08 Abstract'!$C$27/1000</f>
        <v>11883.403</v>
      </c>
      <c r="D33" s="85">
        <f>(C33-B33)/B33</f>
        <v>0.2793294056535981</v>
      </c>
      <c r="E33" s="95">
        <f aca="true" t="shared" si="1" ref="E33:E43">C33-B33</f>
        <v>2594.6280000000006</v>
      </c>
    </row>
    <row r="34" spans="1:5" ht="12">
      <c r="A34" s="30" t="s">
        <v>118</v>
      </c>
      <c r="B34" s="80">
        <f>'[22]1q 07 Abstract'!$C$28/1000</f>
        <v>965.2</v>
      </c>
      <c r="C34" s="80">
        <f>'[22]1q 08 Abstract'!$C$28/1000</f>
        <v>827.15</v>
      </c>
      <c r="D34" s="85">
        <f>(C34-B34)/B34</f>
        <v>-0.14302735184417745</v>
      </c>
      <c r="E34" s="95">
        <f t="shared" si="1"/>
        <v>-138.05000000000007</v>
      </c>
    </row>
    <row r="35" spans="1:5" ht="12">
      <c r="A35" s="30" t="s">
        <v>119</v>
      </c>
      <c r="B35" s="80">
        <f>'[22]1q 07 Abstract'!$C$29/1000</f>
        <v>10</v>
      </c>
      <c r="C35" s="80">
        <f>'[22]1q 08 Abstract'!$C$29/1000</f>
        <v>0</v>
      </c>
      <c r="D35" s="85">
        <f>(C35-B35)/B35</f>
        <v>-1</v>
      </c>
      <c r="E35" s="95">
        <f t="shared" si="1"/>
        <v>-10</v>
      </c>
    </row>
    <row r="36" spans="1:5" ht="12">
      <c r="A36" s="30" t="s">
        <v>120</v>
      </c>
      <c r="B36" s="80">
        <f>'[22]1q 07 Abstract'!$C30/1000</f>
        <v>0</v>
      </c>
      <c r="C36" s="80">
        <f>'[22]1q 08 Abstract'!$C30/1000</f>
        <v>0</v>
      </c>
      <c r="D36" s="85">
        <v>0</v>
      </c>
      <c r="E36" s="95">
        <f t="shared" si="1"/>
        <v>0</v>
      </c>
    </row>
    <row r="37" spans="1:5" ht="12">
      <c r="A37" s="30" t="s">
        <v>121</v>
      </c>
      <c r="B37" s="80">
        <f>'[22]1q 07 Abstract'!$C$31/1000</f>
        <v>292.19</v>
      </c>
      <c r="C37" s="80">
        <f>'[22]1q 08 Abstract'!$C$31/1000</f>
        <v>225.272</v>
      </c>
      <c r="D37" s="85">
        <f aca="true" t="shared" si="2" ref="D37:D43">(C37-B37)/B37</f>
        <v>-0.22902221157466035</v>
      </c>
      <c r="E37" s="95">
        <f t="shared" si="1"/>
        <v>-66.918</v>
      </c>
    </row>
    <row r="38" spans="1:5" ht="12">
      <c r="A38" s="30" t="s">
        <v>122</v>
      </c>
      <c r="B38" s="80">
        <f>'[22]1q 07 Abstract'!$C$32/1000</f>
        <v>1977.844</v>
      </c>
      <c r="C38" s="80">
        <f>'[22]1q 08 Abstract'!$C$32/1000</f>
        <v>3181.281</v>
      </c>
      <c r="D38" s="85">
        <f t="shared" si="2"/>
        <v>0.6084590089006008</v>
      </c>
      <c r="E38" s="95">
        <f t="shared" si="1"/>
        <v>1203.437</v>
      </c>
    </row>
    <row r="39" spans="1:5" ht="12">
      <c r="A39" s="30" t="s">
        <v>123</v>
      </c>
      <c r="B39" s="80">
        <f>'[22]1q 07 Abstract'!$C$33/1000</f>
        <v>17.514</v>
      </c>
      <c r="C39" s="80">
        <f>'[22]1q 08 Abstract'!$C$33/1000</f>
        <v>11.955</v>
      </c>
      <c r="D39" s="85">
        <f t="shared" si="2"/>
        <v>-0.3174032202809181</v>
      </c>
      <c r="E39" s="95">
        <f t="shared" si="1"/>
        <v>-5.558999999999999</v>
      </c>
    </row>
    <row r="40" spans="1:5" ht="12">
      <c r="A40" s="30" t="s">
        <v>124</v>
      </c>
      <c r="B40" s="80">
        <f>'[22]1q 07 Abstract'!$C$34/1000</f>
        <v>0.322</v>
      </c>
      <c r="C40" s="80">
        <f>'[22]1q 08 Abstract'!$C$34/1000</f>
        <v>0.991</v>
      </c>
      <c r="D40" s="85">
        <f t="shared" si="2"/>
        <v>2.077639751552795</v>
      </c>
      <c r="E40" s="95">
        <f t="shared" si="1"/>
        <v>0.669</v>
      </c>
    </row>
    <row r="41" spans="1:5" ht="12">
      <c r="A41" s="30" t="s">
        <v>125</v>
      </c>
      <c r="B41" s="80">
        <f>'[22]1q 07 Abstract'!$C$35/1000</f>
        <v>317.165</v>
      </c>
      <c r="C41" s="80">
        <f>'[22]1q 08 Abstract'!$C$35/1000</f>
        <v>339.519</v>
      </c>
      <c r="D41" s="85">
        <f t="shared" si="2"/>
        <v>0.0704806646382797</v>
      </c>
      <c r="E41" s="95">
        <f t="shared" si="1"/>
        <v>22.353999999999985</v>
      </c>
    </row>
    <row r="42" spans="1:5" ht="12">
      <c r="A42" s="30" t="s">
        <v>126</v>
      </c>
      <c r="B42" s="80">
        <f>'[22]1q 07 Abstract'!$C$36/1000</f>
        <v>12869.01</v>
      </c>
      <c r="C42" s="80">
        <f>'[22]1q 08 Abstract'!$C$36/1000</f>
        <v>16469.571</v>
      </c>
      <c r="D42" s="85">
        <f t="shared" si="2"/>
        <v>0.2797853914170554</v>
      </c>
      <c r="E42" s="95">
        <f t="shared" si="1"/>
        <v>3600.5609999999997</v>
      </c>
    </row>
    <row r="43" spans="1:5" ht="12">
      <c r="A43" s="30" t="s">
        <v>127</v>
      </c>
      <c r="B43" s="80">
        <f>'[22]1q 07 Abstract'!$C$37/1000</f>
        <v>6426.533</v>
      </c>
      <c r="C43" s="80">
        <f>'[22]1q 08 Abstract'!$C$37/1000</f>
        <v>6889.806</v>
      </c>
      <c r="D43" s="85">
        <f t="shared" si="2"/>
        <v>0.07208754704908528</v>
      </c>
      <c r="E43" s="95">
        <f t="shared" si="1"/>
        <v>463.27299999999923</v>
      </c>
    </row>
    <row r="44" spans="2:5" ht="12">
      <c r="B44" s="80">
        <f>'[22]1q 07 Abstract'!$C38/1000</f>
        <v>0</v>
      </c>
      <c r="C44" s="80">
        <f>'[22]1q 08 Abstract'!$C38/1000</f>
        <v>0</v>
      </c>
      <c r="D44" s="85"/>
      <c r="E44" s="87"/>
    </row>
    <row r="45" spans="1:5" ht="12">
      <c r="A45" s="30" t="s">
        <v>128</v>
      </c>
      <c r="B45" s="80">
        <f>'[22]1q 07 Abstract'!$C$39/1000</f>
        <v>19295.543</v>
      </c>
      <c r="C45" s="80">
        <f>'[22]1q 08 Abstract'!$C$39/1000</f>
        <v>23359.377</v>
      </c>
      <c r="D45" s="85">
        <f>(C45-B45)/B45</f>
        <v>0.21060998387036833</v>
      </c>
      <c r="E45" s="94">
        <f>C45-B45</f>
        <v>4063.833999999999</v>
      </c>
    </row>
  </sheetData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111111111">
    <pageSetUpPr fitToPage="1"/>
  </sheetPr>
  <dimension ref="A1:G85"/>
  <sheetViews>
    <sheetView workbookViewId="0" topLeftCell="A1">
      <selection activeCell="B6" sqref="B6"/>
    </sheetView>
  </sheetViews>
  <sheetFormatPr defaultColWidth="9.140625" defaultRowHeight="12.75"/>
  <cols>
    <col min="1" max="1" width="68.28125" style="57" customWidth="1"/>
    <col min="2" max="3" width="9.421875" style="0" bestFit="1" customWidth="1"/>
    <col min="4" max="4" width="6.57421875" style="0" bestFit="1" customWidth="1"/>
    <col min="5" max="5" width="8.57421875" style="0" bestFit="1" customWidth="1"/>
  </cols>
  <sheetData>
    <row r="1" spans="1:5" ht="15">
      <c r="A1" s="29" t="s">
        <v>130</v>
      </c>
      <c r="B1" s="90"/>
      <c r="C1" s="90"/>
      <c r="D1" s="90"/>
      <c r="E1" s="90"/>
    </row>
    <row r="2" spans="1:5" ht="15">
      <c r="A2" s="29" t="s">
        <v>131</v>
      </c>
      <c r="B2" s="91"/>
      <c r="C2" s="91"/>
      <c r="D2" s="91"/>
      <c r="E2" s="91"/>
    </row>
    <row r="3" spans="1:7" ht="12.75">
      <c r="A3" s="73" t="s">
        <v>36</v>
      </c>
      <c r="B3" s="75"/>
      <c r="C3" s="75"/>
      <c r="D3" s="75"/>
      <c r="E3" s="75"/>
      <c r="F3" s="30"/>
      <c r="G3" s="30"/>
    </row>
    <row r="4" spans="1:7" ht="12.75">
      <c r="A4" s="96"/>
      <c r="B4" s="58">
        <v>39172</v>
      </c>
      <c r="C4" s="58">
        <v>39538</v>
      </c>
      <c r="D4" s="61" t="s">
        <v>26</v>
      </c>
      <c r="E4" s="32"/>
      <c r="F4" s="30"/>
      <c r="G4" s="30"/>
    </row>
    <row r="5" spans="1:7" ht="12.75">
      <c r="A5" s="96"/>
      <c r="B5" s="30"/>
      <c r="C5" s="30"/>
      <c r="D5" s="31" t="s">
        <v>27</v>
      </c>
      <c r="E5" s="31" t="s">
        <v>28</v>
      </c>
      <c r="F5" s="30"/>
      <c r="G5" s="30"/>
    </row>
    <row r="6" spans="1:7" ht="12.75">
      <c r="A6" s="96" t="s">
        <v>129</v>
      </c>
      <c r="B6" s="30">
        <v>10</v>
      </c>
      <c r="C6" s="30">
        <v>8</v>
      </c>
      <c r="D6" s="63">
        <f>(C6-B6)/B6</f>
        <v>-0.2</v>
      </c>
      <c r="E6" s="56">
        <f>C6-B6</f>
        <v>-2</v>
      </c>
      <c r="F6" s="30"/>
      <c r="G6" s="30"/>
    </row>
    <row r="7" spans="1:7" ht="12.75">
      <c r="A7" s="62" t="s">
        <v>37</v>
      </c>
      <c r="F7" s="30"/>
      <c r="G7" s="30"/>
    </row>
    <row r="8" spans="1:7" ht="12.75">
      <c r="A8" s="42" t="s">
        <v>38</v>
      </c>
      <c r="B8" s="43">
        <f>'[20]TC 1q07 Report of Condition'!$B6</f>
        <v>59801</v>
      </c>
      <c r="C8" s="43">
        <f>'[21]TC 1q08 Report of Condition'!$B6</f>
        <v>55543</v>
      </c>
      <c r="D8" s="63">
        <f>(C8-B8)/B8</f>
        <v>-0.07120282269527266</v>
      </c>
      <c r="E8" s="56">
        <f>C8-B8</f>
        <v>-4258</v>
      </c>
      <c r="F8" s="30"/>
      <c r="G8" s="30"/>
    </row>
    <row r="9" spans="1:7" ht="12.75">
      <c r="A9" s="42" t="s">
        <v>39</v>
      </c>
      <c r="B9" s="43">
        <f>'[20]TC 1q07 Report of Condition'!$B7</f>
        <v>129735</v>
      </c>
      <c r="C9" s="43">
        <f>'[21]TC 1q08 Report of Condition'!$B7</f>
        <v>125778</v>
      </c>
      <c r="D9" s="63">
        <f aca="true" t="shared" si="0" ref="D9:D21">(C9-B9)/B9</f>
        <v>-0.030500635911666088</v>
      </c>
      <c r="E9" s="56">
        <f aca="true" t="shared" si="1" ref="E9:E21">C9-B9</f>
        <v>-3957</v>
      </c>
      <c r="F9" s="30"/>
      <c r="G9" s="30"/>
    </row>
    <row r="10" spans="1:7" ht="12.75">
      <c r="A10" s="42" t="s">
        <v>40</v>
      </c>
      <c r="B10" s="43">
        <f>'[20]TC 1q07 Report of Condition'!$B8</f>
        <v>2672</v>
      </c>
      <c r="C10" s="43">
        <f>'[21]TC 1q08 Report of Condition'!$B8</f>
        <v>1560</v>
      </c>
      <c r="D10" s="63">
        <f t="shared" si="0"/>
        <v>-0.4161676646706587</v>
      </c>
      <c r="E10" s="56">
        <f t="shared" si="1"/>
        <v>-1112</v>
      </c>
      <c r="F10" s="30"/>
      <c r="G10" s="30"/>
    </row>
    <row r="11" spans="1:7" ht="12.75">
      <c r="A11" s="42" t="s">
        <v>41</v>
      </c>
      <c r="B11" s="43">
        <f>'[20]TC 1q07 Report of Condition'!$B9</f>
        <v>17774</v>
      </c>
      <c r="C11" s="43">
        <f>'[21]TC 1q08 Report of Condition'!$B9</f>
        <v>19213</v>
      </c>
      <c r="D11" s="63">
        <f t="shared" si="0"/>
        <v>0.08096095420276808</v>
      </c>
      <c r="E11" s="56">
        <f t="shared" si="1"/>
        <v>1439</v>
      </c>
      <c r="F11" s="30"/>
      <c r="G11" s="30"/>
    </row>
    <row r="12" spans="1:7" ht="12.75">
      <c r="A12" s="42" t="s">
        <v>42</v>
      </c>
      <c r="B12" s="43">
        <f>'[20]TC 1q07 Report of Condition'!$B10</f>
        <v>85876</v>
      </c>
      <c r="C12" s="43">
        <f>'[21]TC 1q08 Report of Condition'!$B10</f>
        <v>122006</v>
      </c>
      <c r="D12" s="63">
        <f t="shared" si="0"/>
        <v>0.4207229027900694</v>
      </c>
      <c r="E12" s="56">
        <f t="shared" si="1"/>
        <v>36130</v>
      </c>
      <c r="F12" s="30"/>
      <c r="G12" s="30"/>
    </row>
    <row r="13" spans="1:7" ht="12.75">
      <c r="A13" s="42" t="s">
        <v>43</v>
      </c>
      <c r="B13" s="43">
        <f>'[20]TC 1q07 Report of Condition'!$B11</f>
        <v>108836</v>
      </c>
      <c r="C13" s="43">
        <f>'[21]TC 1q08 Report of Condition'!$B11</f>
        <v>266</v>
      </c>
      <c r="D13" s="63">
        <f t="shared" si="0"/>
        <v>-0.9975559557499357</v>
      </c>
      <c r="E13" s="56">
        <f t="shared" si="1"/>
        <v>-108570</v>
      </c>
      <c r="F13" s="30"/>
      <c r="G13" s="30"/>
    </row>
    <row r="14" spans="1:7" ht="12.75">
      <c r="A14" s="42" t="s">
        <v>44</v>
      </c>
      <c r="B14" s="43">
        <f>'[20]TC 1q07 Report of Condition'!$B12</f>
        <v>0</v>
      </c>
      <c r="C14" s="43">
        <f>'[21]TC 1q08 Report of Condition'!$B12</f>
        <v>0</v>
      </c>
      <c r="D14" s="63">
        <v>0</v>
      </c>
      <c r="E14" s="56">
        <v>0</v>
      </c>
      <c r="F14" s="30"/>
      <c r="G14" s="30"/>
    </row>
    <row r="15" spans="1:7" ht="12.75">
      <c r="A15" s="42" t="s">
        <v>45</v>
      </c>
      <c r="B15" s="43">
        <f>'[20]TC 1q07 Report of Condition'!$B13</f>
        <v>108836</v>
      </c>
      <c r="C15" s="43">
        <f>'[21]TC 1q08 Report of Condition'!$B13</f>
        <v>266</v>
      </c>
      <c r="D15" s="63">
        <f t="shared" si="0"/>
        <v>-0.9975559557499357</v>
      </c>
      <c r="E15" s="56">
        <f t="shared" si="1"/>
        <v>-108570</v>
      </c>
      <c r="F15" s="30"/>
      <c r="G15" s="30"/>
    </row>
    <row r="16" spans="1:7" ht="12.75">
      <c r="A16" s="42" t="s">
        <v>46</v>
      </c>
      <c r="B16" s="43">
        <f>'[20]TC 1q07 Report of Condition'!$B14</f>
        <v>17641</v>
      </c>
      <c r="C16" s="43">
        <f>'[21]TC 1q08 Report of Condition'!$B14</f>
        <v>21798</v>
      </c>
      <c r="D16" s="63">
        <f t="shared" si="0"/>
        <v>0.23564423785499689</v>
      </c>
      <c r="E16" s="56">
        <f t="shared" si="1"/>
        <v>4157</v>
      </c>
      <c r="F16" s="30"/>
      <c r="G16" s="30"/>
    </row>
    <row r="17" spans="1:7" ht="12.75">
      <c r="A17" s="64" t="s">
        <v>47</v>
      </c>
      <c r="B17" s="43">
        <f>'[20]TC 1q07 Report of Condition'!$B15</f>
        <v>56</v>
      </c>
      <c r="C17" s="43">
        <f>'[21]TC 1q08 Report of Condition'!$B15</f>
        <v>34</v>
      </c>
      <c r="D17" s="63">
        <f t="shared" si="0"/>
        <v>-0.39285714285714285</v>
      </c>
      <c r="E17" s="56">
        <f t="shared" si="1"/>
        <v>-22</v>
      </c>
      <c r="F17" s="30"/>
      <c r="G17" s="30"/>
    </row>
    <row r="18" spans="1:7" ht="12.75">
      <c r="A18" s="42" t="s">
        <v>48</v>
      </c>
      <c r="B18" s="43">
        <f>'[20]TC 1q07 Report of Condition'!$B16</f>
        <v>507</v>
      </c>
      <c r="C18" s="43">
        <f>'[21]TC 1q08 Report of Condition'!$B16</f>
        <v>481</v>
      </c>
      <c r="D18" s="63">
        <f t="shared" si="0"/>
        <v>-0.05128205128205128</v>
      </c>
      <c r="E18" s="56">
        <f t="shared" si="1"/>
        <v>-26</v>
      </c>
      <c r="F18" s="65"/>
      <c r="G18" s="30"/>
    </row>
    <row r="19" spans="1:7" ht="12.75">
      <c r="A19" s="42" t="s">
        <v>49</v>
      </c>
      <c r="B19" s="43">
        <f>'[20]TC 1q07 Report of Condition'!$B17</f>
        <v>0</v>
      </c>
      <c r="C19" s="43">
        <f>'[21]TC 1q08 Report of Condition'!$B17</f>
        <v>0</v>
      </c>
      <c r="D19" s="63">
        <v>0</v>
      </c>
      <c r="E19" s="56">
        <f t="shared" si="1"/>
        <v>0</v>
      </c>
      <c r="F19" s="30"/>
      <c r="G19" s="30"/>
    </row>
    <row r="20" spans="1:7" ht="12.75">
      <c r="A20" s="42" t="s">
        <v>50</v>
      </c>
      <c r="B20" s="43">
        <f>'[20]TC 1q07 Report of Condition'!$B18</f>
        <v>331266</v>
      </c>
      <c r="C20" s="43">
        <f>'[21]TC 1q08 Report of Condition'!$B18</f>
        <v>296621</v>
      </c>
      <c r="D20" s="63">
        <f t="shared" si="0"/>
        <v>-0.1045836276587395</v>
      </c>
      <c r="E20" s="56">
        <f t="shared" si="1"/>
        <v>-34645</v>
      </c>
      <c r="F20" s="30"/>
      <c r="G20" s="30"/>
    </row>
    <row r="21" spans="1:7" ht="12.75">
      <c r="A21" s="62" t="s">
        <v>51</v>
      </c>
      <c r="B21" s="43">
        <f>'[20]TC 1q07 Report of Condition'!$B19</f>
        <v>754108</v>
      </c>
      <c r="C21" s="43">
        <f>'[21]TC 1q08 Report of Condition'!$B19</f>
        <v>643266</v>
      </c>
      <c r="D21" s="63">
        <f t="shared" si="0"/>
        <v>-0.14698425159261008</v>
      </c>
      <c r="E21" s="56">
        <f t="shared" si="1"/>
        <v>-110842</v>
      </c>
      <c r="F21" s="30"/>
      <c r="G21" s="30"/>
    </row>
    <row r="22" spans="1:7" ht="12.75">
      <c r="A22" s="97"/>
      <c r="B22" s="43"/>
      <c r="C22" s="43"/>
      <c r="D22" s="67"/>
      <c r="E22" s="30"/>
      <c r="F22" s="30"/>
      <c r="G22" s="30"/>
    </row>
    <row r="23" spans="1:7" ht="12.75">
      <c r="A23" s="68" t="s">
        <v>52</v>
      </c>
      <c r="B23" s="43"/>
      <c r="C23" s="43"/>
      <c r="D23" s="66"/>
      <c r="E23" s="30"/>
      <c r="F23" s="30"/>
      <c r="G23" s="30"/>
    </row>
    <row r="24" spans="1:7" ht="12.75">
      <c r="A24" s="42" t="s">
        <v>53</v>
      </c>
      <c r="B24" s="43">
        <f>'[20]TC 1q07 Report of Condition'!$B22</f>
        <v>73</v>
      </c>
      <c r="C24" s="43">
        <f>'[21]TC 1q08 Report of Condition'!$B22</f>
        <v>38</v>
      </c>
      <c r="D24" s="63">
        <f>(C24-B24)/B24</f>
        <v>-0.4794520547945205</v>
      </c>
      <c r="E24" s="56">
        <f>C24-B24</f>
        <v>-35</v>
      </c>
      <c r="F24" s="30"/>
      <c r="G24" s="30"/>
    </row>
    <row r="25" spans="1:7" ht="12.75">
      <c r="A25" s="42" t="s">
        <v>54</v>
      </c>
      <c r="B25" s="43">
        <f>'[20]TC 1q07 Report of Condition'!$B23</f>
        <v>0</v>
      </c>
      <c r="C25" s="43">
        <f>'[21]TC 1q08 Report of Condition'!$B23</f>
        <v>0</v>
      </c>
      <c r="D25" s="63">
        <v>0</v>
      </c>
      <c r="E25" s="56">
        <f>C25-B25</f>
        <v>0</v>
      </c>
      <c r="F25" s="30"/>
      <c r="G25" s="30"/>
    </row>
    <row r="26" spans="1:7" ht="12.75">
      <c r="A26" s="42" t="s">
        <v>55</v>
      </c>
      <c r="B26" s="43">
        <f>'[20]TC 1q07 Report of Condition'!$B24</f>
        <v>138931</v>
      </c>
      <c r="C26" s="43">
        <f>'[21]TC 1q08 Report of Condition'!$B24</f>
        <v>167886</v>
      </c>
      <c r="D26" s="63">
        <f>(C26-B26)/B26</f>
        <v>0.20841280923623956</v>
      </c>
      <c r="E26" s="56">
        <f>C26-B26</f>
        <v>28955</v>
      </c>
      <c r="F26" s="30"/>
      <c r="G26" s="30"/>
    </row>
    <row r="27" spans="1:7" ht="12.75">
      <c r="A27" s="68" t="s">
        <v>56</v>
      </c>
      <c r="B27" s="43">
        <f>'[20]TC 1q07 Report of Condition'!$B25</f>
        <v>139004</v>
      </c>
      <c r="C27" s="43">
        <f>'[21]TC 1q08 Report of Condition'!$B25</f>
        <v>167924</v>
      </c>
      <c r="D27" s="63">
        <f>(C27-B27)/B27</f>
        <v>0.2080515668613853</v>
      </c>
      <c r="E27" s="56">
        <f>C27-B27</f>
        <v>28920</v>
      </c>
      <c r="F27" s="30"/>
      <c r="G27" s="30"/>
    </row>
    <row r="28" spans="1:7" ht="12.75">
      <c r="A28" s="97"/>
      <c r="B28" s="43"/>
      <c r="C28" s="43"/>
      <c r="D28" s="63"/>
      <c r="E28" s="56"/>
      <c r="F28" s="30"/>
      <c r="G28" s="30"/>
    </row>
    <row r="29" spans="1:7" ht="12.75">
      <c r="A29" s="97"/>
      <c r="B29" s="43"/>
      <c r="C29" s="43"/>
      <c r="D29" s="63"/>
      <c r="E29" s="56"/>
      <c r="F29" s="30"/>
      <c r="G29" s="30"/>
    </row>
    <row r="30" spans="1:7" ht="12.75">
      <c r="A30" s="69" t="s">
        <v>57</v>
      </c>
      <c r="B30" s="43">
        <f>'[20]TC 1q07 Report of Condition'!$B28</f>
        <v>0</v>
      </c>
      <c r="C30" s="43">
        <f>'[21]TC 1q08 Report of Condition'!$B28</f>
        <v>1000</v>
      </c>
      <c r="D30" s="63">
        <v>0</v>
      </c>
      <c r="E30" s="56">
        <f>C30-B30</f>
        <v>1000</v>
      </c>
      <c r="F30" s="70"/>
      <c r="G30" s="71"/>
    </row>
    <row r="31" spans="1:7" ht="12.75">
      <c r="A31" s="97"/>
      <c r="B31" s="43"/>
      <c r="C31" s="43"/>
      <c r="D31" s="63"/>
      <c r="E31" s="56"/>
      <c r="F31" s="70"/>
      <c r="G31" s="71"/>
    </row>
    <row r="32" spans="1:7" ht="12.75">
      <c r="A32" s="68" t="s">
        <v>58</v>
      </c>
      <c r="B32" s="43"/>
      <c r="C32" s="43"/>
      <c r="D32" s="63"/>
      <c r="E32" s="56"/>
      <c r="F32" s="70"/>
      <c r="G32" s="71"/>
    </row>
    <row r="33" spans="1:7" ht="12.75">
      <c r="A33" s="42" t="s">
        <v>59</v>
      </c>
      <c r="B33" s="43">
        <f>'[20]TC 1q07 Report of Condition'!$B31</f>
        <v>0</v>
      </c>
      <c r="C33" s="43">
        <f>'[21]TC 1q08 Report of Condition'!$B31</f>
        <v>0</v>
      </c>
      <c r="D33" s="63">
        <v>0</v>
      </c>
      <c r="E33" s="56">
        <f aca="true" t="shared" si="2" ref="E33:E42">C33-B33</f>
        <v>0</v>
      </c>
      <c r="F33" s="70"/>
      <c r="G33" s="71"/>
    </row>
    <row r="34" spans="1:7" ht="12.75">
      <c r="A34" s="42" t="s">
        <v>60</v>
      </c>
      <c r="B34" s="43">
        <f>'[20]TC 1q07 Report of Condition'!$B32</f>
        <v>0</v>
      </c>
      <c r="C34" s="43">
        <f>'[21]TC 1q08 Report of Condition'!$B32</f>
        <v>0</v>
      </c>
      <c r="D34" s="63">
        <v>0</v>
      </c>
      <c r="E34" s="56">
        <f t="shared" si="2"/>
        <v>0</v>
      </c>
      <c r="F34" s="70"/>
      <c r="G34" s="71"/>
    </row>
    <row r="35" spans="1:7" ht="12.75">
      <c r="A35" s="42" t="s">
        <v>61</v>
      </c>
      <c r="B35" s="43">
        <f>'[20]TC 1q07 Report of Condition'!$B33</f>
        <v>17511</v>
      </c>
      <c r="C35" s="43">
        <f>'[21]TC 1q08 Report of Condition'!$B33</f>
        <v>16540</v>
      </c>
      <c r="D35" s="63">
        <f aca="true" t="shared" si="3" ref="D35:D42">(C35-B35)/B35</f>
        <v>-0.055450859459768145</v>
      </c>
      <c r="E35" s="56">
        <f t="shared" si="2"/>
        <v>-971</v>
      </c>
      <c r="F35" s="70"/>
      <c r="G35" s="71"/>
    </row>
    <row r="36" spans="1:7" ht="12.75">
      <c r="A36" s="42" t="s">
        <v>62</v>
      </c>
      <c r="B36" s="43">
        <f>'[20]TC 1q07 Report of Condition'!$B34</f>
        <v>1113300</v>
      </c>
      <c r="C36" s="43">
        <f>'[21]TC 1q08 Report of Condition'!$B34</f>
        <v>1117300</v>
      </c>
      <c r="D36" s="63">
        <f t="shared" si="3"/>
        <v>0.0035929219437707714</v>
      </c>
      <c r="E36" s="56">
        <f t="shared" si="2"/>
        <v>4000</v>
      </c>
      <c r="F36" s="70"/>
      <c r="G36" s="71"/>
    </row>
    <row r="37" spans="1:7" ht="12.75">
      <c r="A37" s="42" t="s">
        <v>63</v>
      </c>
      <c r="B37" s="43">
        <f>'[20]TC 1q07 Report of Condition'!$B35</f>
        <v>608884</v>
      </c>
      <c r="C37" s="43">
        <f>'[21]TC 1q08 Report of Condition'!$B35</f>
        <v>603990</v>
      </c>
      <c r="D37" s="63">
        <f t="shared" si="3"/>
        <v>-0.008037655776798209</v>
      </c>
      <c r="E37" s="56">
        <f t="shared" si="2"/>
        <v>-4894</v>
      </c>
      <c r="F37" s="70"/>
      <c r="G37" s="71"/>
    </row>
    <row r="38" spans="1:7" ht="12.75">
      <c r="A38" s="42" t="s">
        <v>64</v>
      </c>
      <c r="B38" s="43">
        <f>'[20]TC 1q07 Report of Condition'!$B36</f>
        <v>111768</v>
      </c>
      <c r="C38" s="43">
        <f>'[21]TC 1q08 Report of Condition'!$B36</f>
        <v>19070</v>
      </c>
      <c r="D38" s="63">
        <f t="shared" si="3"/>
        <v>-0.8293787130484576</v>
      </c>
      <c r="E38" s="56">
        <f t="shared" si="2"/>
        <v>-92698</v>
      </c>
      <c r="F38" s="70"/>
      <c r="G38" s="71"/>
    </row>
    <row r="39" spans="1:7" ht="12.75">
      <c r="A39" s="62" t="s">
        <v>65</v>
      </c>
      <c r="B39" s="43">
        <f>'[20]TC 1q07 Report of Condition'!$B37</f>
        <v>129279</v>
      </c>
      <c r="C39" s="43">
        <f>'[21]TC 1q08 Report of Condition'!$B37</f>
        <v>35610</v>
      </c>
      <c r="D39" s="63">
        <f t="shared" si="3"/>
        <v>-0.7245492307335298</v>
      </c>
      <c r="E39" s="56">
        <f t="shared" si="2"/>
        <v>-93669</v>
      </c>
      <c r="F39" s="70"/>
      <c r="G39" s="71"/>
    </row>
    <row r="40" spans="1:7" ht="12.75">
      <c r="A40" s="42" t="s">
        <v>66</v>
      </c>
      <c r="B40" s="43">
        <f>'[20]TC 1q07 Report of Condition'!$B38</f>
        <v>485825</v>
      </c>
      <c r="C40" s="43">
        <f>'[21]TC 1q08 Report of Condition'!$B38</f>
        <v>438732</v>
      </c>
      <c r="D40" s="63">
        <f t="shared" si="3"/>
        <v>-0.09693408120207894</v>
      </c>
      <c r="E40" s="56">
        <f t="shared" si="2"/>
        <v>-47093</v>
      </c>
      <c r="F40" s="70"/>
      <c r="G40" s="71"/>
    </row>
    <row r="41" spans="1:7" ht="12.75">
      <c r="A41" s="62" t="s">
        <v>67</v>
      </c>
      <c r="B41" s="43">
        <f>'[20]TC 1q07 Report of Condition'!$B39</f>
        <v>615104</v>
      </c>
      <c r="C41" s="43">
        <f>'[21]TC 1q08 Report of Condition'!$B39</f>
        <v>474342</v>
      </c>
      <c r="D41" s="63">
        <f t="shared" si="3"/>
        <v>-0.22884260222661534</v>
      </c>
      <c r="E41" s="56">
        <f t="shared" si="2"/>
        <v>-140762</v>
      </c>
      <c r="F41" s="72"/>
      <c r="G41" s="71"/>
    </row>
    <row r="42" spans="1:7" ht="12.75">
      <c r="A42" s="62" t="s">
        <v>68</v>
      </c>
      <c r="B42" s="43">
        <f>'[20]TC 1q07 Report of Condition'!$B40</f>
        <v>754108</v>
      </c>
      <c r="C42" s="43">
        <f>'[21]TC 1q08 Report of Condition'!$B40</f>
        <v>643266</v>
      </c>
      <c r="D42" s="63">
        <f t="shared" si="3"/>
        <v>-0.14698425159261008</v>
      </c>
      <c r="E42" s="56">
        <f t="shared" si="2"/>
        <v>-110842</v>
      </c>
      <c r="F42" s="72"/>
      <c r="G42" s="71"/>
    </row>
    <row r="43" spans="1:7" ht="13.5" thickBot="1">
      <c r="A43" s="98"/>
      <c r="B43" s="98"/>
      <c r="C43" s="43"/>
      <c r="D43" s="67"/>
      <c r="E43" s="30"/>
      <c r="F43" s="30"/>
      <c r="G43" s="30"/>
    </row>
    <row r="44" spans="1:7" ht="12.75">
      <c r="A44" s="62" t="s">
        <v>69</v>
      </c>
      <c r="B44" s="43"/>
      <c r="C44" s="43"/>
      <c r="D44" s="30"/>
      <c r="E44" s="30"/>
      <c r="F44" s="30"/>
      <c r="G44" s="30"/>
    </row>
    <row r="45" spans="1:7" ht="12.75">
      <c r="A45" s="42" t="s">
        <v>70</v>
      </c>
      <c r="B45" s="43">
        <f>'[20]TC 1q07 Report of Condition'!$B43</f>
        <v>3962</v>
      </c>
      <c r="C45" s="43">
        <f>'[21]TC 1q08 Report of Condition'!$B43</f>
        <v>4014</v>
      </c>
      <c r="D45" s="63">
        <f>(C45-B45)/B45</f>
        <v>0.013124684502776375</v>
      </c>
      <c r="E45" s="56">
        <f>C45-B45</f>
        <v>52</v>
      </c>
      <c r="F45" s="30"/>
      <c r="G45" s="30"/>
    </row>
    <row r="46" spans="1:7" ht="12.75">
      <c r="A46" s="96"/>
      <c r="B46" s="30"/>
      <c r="C46" s="30"/>
      <c r="D46" s="30"/>
      <c r="E46" s="30"/>
      <c r="F46" s="30"/>
      <c r="G46" s="30"/>
    </row>
    <row r="47" spans="1:7" ht="12.75">
      <c r="A47" s="96"/>
      <c r="B47" s="30"/>
      <c r="C47" s="30"/>
      <c r="D47" s="30"/>
      <c r="E47" s="30"/>
      <c r="F47" s="30"/>
      <c r="G47" s="30"/>
    </row>
    <row r="48" spans="1:5" ht="12.75">
      <c r="A48" s="96"/>
      <c r="B48" s="30"/>
      <c r="C48" s="30"/>
      <c r="D48" s="30"/>
      <c r="E48" s="30"/>
    </row>
    <row r="49" spans="1:5" ht="12.75">
      <c r="A49" s="96"/>
      <c r="B49" s="30"/>
      <c r="C49" s="30"/>
      <c r="D49" s="30"/>
      <c r="E49" s="30"/>
    </row>
    <row r="50" spans="1:5" ht="12.75">
      <c r="A50" s="96"/>
      <c r="B50" s="30"/>
      <c r="C50" s="30"/>
      <c r="D50" s="30"/>
      <c r="E50" s="30"/>
    </row>
    <row r="76" ht="12.75">
      <c r="F76">
        <v>9605989</v>
      </c>
    </row>
    <row r="78" ht="12.75">
      <c r="F78">
        <v>9605989</v>
      </c>
    </row>
    <row r="79" ht="12.75">
      <c r="E79">
        <v>608830</v>
      </c>
    </row>
    <row r="80" spans="5:6" ht="12.75">
      <c r="E80">
        <v>104380</v>
      </c>
      <c r="F80">
        <v>1700</v>
      </c>
    </row>
    <row r="81" spans="5:6" ht="12.75">
      <c r="E81">
        <v>504450</v>
      </c>
      <c r="F81">
        <v>6675</v>
      </c>
    </row>
    <row r="82" ht="12.75">
      <c r="F82">
        <v>4975</v>
      </c>
    </row>
    <row r="83" ht="12.75">
      <c r="E83">
        <v>4275</v>
      </c>
    </row>
    <row r="84" ht="12.75">
      <c r="E84">
        <v>12107</v>
      </c>
    </row>
    <row r="85" ht="12.75">
      <c r="E85">
        <v>7832</v>
      </c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">
    <pageSetUpPr fitToPage="1"/>
  </sheetPr>
  <dimension ref="A1:E46"/>
  <sheetViews>
    <sheetView workbookViewId="0" topLeftCell="A1">
      <selection activeCell="D5" sqref="D5"/>
    </sheetView>
  </sheetViews>
  <sheetFormatPr defaultColWidth="9.140625" defaultRowHeight="12.75"/>
  <cols>
    <col min="1" max="1" width="63.140625" style="30" bestFit="1" customWidth="1"/>
    <col min="2" max="3" width="8.421875" style="30" bestFit="1" customWidth="1"/>
    <col min="4" max="4" width="8.00390625" style="30" bestFit="1" customWidth="1"/>
    <col min="5" max="5" width="9.421875" style="30" bestFit="1" customWidth="1"/>
    <col min="6" max="16384" width="9.140625" style="30" customWidth="1"/>
  </cols>
  <sheetData>
    <row r="1" spans="1:5" ht="15">
      <c r="A1" s="29" t="s">
        <v>130</v>
      </c>
      <c r="B1" s="90"/>
      <c r="C1" s="90"/>
      <c r="D1" s="90"/>
      <c r="E1" s="90"/>
    </row>
    <row r="2" spans="1:5" ht="15">
      <c r="A2" s="102" t="s">
        <v>133</v>
      </c>
      <c r="B2" s="91"/>
      <c r="C2" s="91"/>
      <c r="D2" s="91"/>
      <c r="E2" s="91"/>
    </row>
    <row r="3" spans="1:5" ht="12.75">
      <c r="A3" s="73" t="s">
        <v>36</v>
      </c>
      <c r="B3" s="75"/>
      <c r="C3" s="75"/>
      <c r="D3" s="75"/>
      <c r="E3" s="75"/>
    </row>
    <row r="4" spans="1:5" ht="12">
      <c r="A4" s="103"/>
      <c r="B4" s="104"/>
      <c r="C4" s="104"/>
      <c r="D4" s="105" t="s">
        <v>26</v>
      </c>
      <c r="E4" s="106"/>
    </row>
    <row r="5" spans="1:5" ht="12">
      <c r="A5" s="62" t="s">
        <v>134</v>
      </c>
      <c r="B5" s="58">
        <v>39172</v>
      </c>
      <c r="C5" s="58">
        <v>39538</v>
      </c>
      <c r="D5" s="107" t="s">
        <v>27</v>
      </c>
      <c r="E5" s="107" t="s">
        <v>28</v>
      </c>
    </row>
    <row r="6" spans="1:5" ht="12">
      <c r="A6" s="16" t="s">
        <v>135</v>
      </c>
      <c r="B6" s="108">
        <f>'[23]Mar 2007 Abstract'!B6</f>
        <v>221279</v>
      </c>
      <c r="C6" s="108">
        <f>'[23]Mar 2008 Abstract'!B6</f>
        <v>164929</v>
      </c>
      <c r="D6" s="109">
        <f>(C6-B6)/B6</f>
        <v>-0.254655886911998</v>
      </c>
      <c r="E6" s="110">
        <f aca="true" t="shared" si="0" ref="E6:E14">C6-B6</f>
        <v>-56350</v>
      </c>
    </row>
    <row r="7" spans="1:5" ht="12">
      <c r="A7" s="16" t="s">
        <v>136</v>
      </c>
      <c r="B7" s="111">
        <f>'[23]Mar 2007 Abstract'!B7</f>
        <v>0</v>
      </c>
      <c r="C7" s="111">
        <f>'[23]Mar 2008 Abstract'!B7</f>
        <v>0</v>
      </c>
      <c r="D7" s="109">
        <v>0</v>
      </c>
      <c r="E7" s="110">
        <f t="shared" si="0"/>
        <v>0</v>
      </c>
    </row>
    <row r="8" spans="1:5" ht="12">
      <c r="A8" s="16" t="s">
        <v>137</v>
      </c>
      <c r="B8" s="111">
        <f>'[23]Mar 2007 Abstract'!B8</f>
        <v>1442</v>
      </c>
      <c r="C8" s="111">
        <f>'[23]Mar 2008 Abstract'!B8</f>
        <v>1041</v>
      </c>
      <c r="D8" s="109">
        <f aca="true" t="shared" si="1" ref="D8:D14">(C8-B8)/B8</f>
        <v>-0.2780859916782247</v>
      </c>
      <c r="E8" s="110">
        <f t="shared" si="0"/>
        <v>-401</v>
      </c>
    </row>
    <row r="9" spans="1:5" ht="12">
      <c r="A9" s="16" t="s">
        <v>138</v>
      </c>
      <c r="B9" s="111">
        <f>'[23]Mar 2007 Abstract'!B9</f>
        <v>33</v>
      </c>
      <c r="C9" s="111">
        <f>'[23]Mar 2008 Abstract'!B9</f>
        <v>29</v>
      </c>
      <c r="D9" s="109">
        <f t="shared" si="1"/>
        <v>-0.12121212121212122</v>
      </c>
      <c r="E9" s="110">
        <f t="shared" si="0"/>
        <v>-4</v>
      </c>
    </row>
    <row r="10" spans="1:5" ht="12">
      <c r="A10" s="16" t="s">
        <v>139</v>
      </c>
      <c r="B10" s="111">
        <f>'[23]Mar 2007 Abstract'!B10</f>
        <v>140</v>
      </c>
      <c r="C10" s="111">
        <f>'[23]Mar 2008 Abstract'!B10</f>
        <v>162</v>
      </c>
      <c r="D10" s="109">
        <f t="shared" si="1"/>
        <v>0.15714285714285714</v>
      </c>
      <c r="E10" s="110">
        <f t="shared" si="0"/>
        <v>22</v>
      </c>
    </row>
    <row r="11" spans="1:5" ht="12">
      <c r="A11" s="16" t="s">
        <v>140</v>
      </c>
      <c r="B11" s="111">
        <f>'[23]Mar 2007 Abstract'!B11</f>
        <v>781</v>
      </c>
      <c r="C11" s="111">
        <f>'[23]Mar 2008 Abstract'!B11</f>
        <v>406</v>
      </c>
      <c r="D11" s="109">
        <f t="shared" si="1"/>
        <v>-0.4801536491677337</v>
      </c>
      <c r="E11" s="110">
        <f t="shared" si="0"/>
        <v>-375</v>
      </c>
    </row>
    <row r="12" spans="1:5" ht="12">
      <c r="A12" s="16" t="s">
        <v>141</v>
      </c>
      <c r="B12" s="111">
        <f>'[23]Mar 2007 Abstract'!B12</f>
        <v>1351</v>
      </c>
      <c r="C12" s="111">
        <f>'[23]Mar 2008 Abstract'!B12</f>
        <v>3</v>
      </c>
      <c r="D12" s="109">
        <f t="shared" si="1"/>
        <v>-0.997779422649889</v>
      </c>
      <c r="E12" s="110">
        <f t="shared" si="0"/>
        <v>-1348</v>
      </c>
    </row>
    <row r="13" spans="1:5" ht="12">
      <c r="A13" s="16" t="s">
        <v>142</v>
      </c>
      <c r="B13" s="111">
        <f>'[23]Mar 2007 Abstract'!B13</f>
        <v>268</v>
      </c>
      <c r="C13" s="111">
        <f>'[23]Mar 2008 Abstract'!B13</f>
        <v>2995</v>
      </c>
      <c r="D13" s="109">
        <f t="shared" si="1"/>
        <v>10.175373134328359</v>
      </c>
      <c r="E13" s="110">
        <f t="shared" si="0"/>
        <v>2727</v>
      </c>
    </row>
    <row r="14" spans="1:5" ht="12">
      <c r="A14" s="62" t="s">
        <v>143</v>
      </c>
      <c r="B14" s="111">
        <f>'[23]Mar 2007 Abstract'!B14</f>
        <v>225294</v>
      </c>
      <c r="C14" s="111">
        <f>'[23]Mar 2008 Abstract'!B14</f>
        <v>169565</v>
      </c>
      <c r="D14" s="109">
        <f t="shared" si="1"/>
        <v>-0.247361225776097</v>
      </c>
      <c r="E14" s="110">
        <f t="shared" si="0"/>
        <v>-55729</v>
      </c>
    </row>
    <row r="15" spans="1:5" ht="12">
      <c r="A15" s="10"/>
      <c r="B15" s="111"/>
      <c r="C15" s="111"/>
      <c r="D15" s="111"/>
      <c r="E15" s="111"/>
    </row>
    <row r="16" spans="1:5" ht="12">
      <c r="A16" s="62" t="s">
        <v>82</v>
      </c>
      <c r="B16" s="111"/>
      <c r="C16" s="111"/>
      <c r="D16" s="111"/>
      <c r="E16" s="111"/>
    </row>
    <row r="17" spans="1:5" ht="12">
      <c r="A17" s="16" t="s">
        <v>144</v>
      </c>
      <c r="B17" s="111">
        <f>'[23]Mar 2007 Abstract'!B17</f>
        <v>68239</v>
      </c>
      <c r="C17" s="111">
        <f>'[23]Mar 2008 Abstract'!B17</f>
        <v>55814</v>
      </c>
      <c r="D17" s="109">
        <f>(C17-B17)/B17</f>
        <v>-0.1820806283796656</v>
      </c>
      <c r="E17" s="110">
        <f aca="true" t="shared" si="2" ref="E17:E26">C17-B17</f>
        <v>-12425</v>
      </c>
    </row>
    <row r="18" spans="1:5" ht="12">
      <c r="A18" s="16" t="s">
        <v>145</v>
      </c>
      <c r="B18" s="111">
        <f>'[23]Mar 2007 Abstract'!B18</f>
        <v>1</v>
      </c>
      <c r="C18" s="111">
        <f>'[23]Mar 2008 Abstract'!B18</f>
        <v>17</v>
      </c>
      <c r="D18" s="109">
        <f>(C18-B18)/B18</f>
        <v>16</v>
      </c>
      <c r="E18" s="110">
        <f t="shared" si="2"/>
        <v>16</v>
      </c>
    </row>
    <row r="19" spans="1:5" ht="12">
      <c r="A19" s="16" t="s">
        <v>146</v>
      </c>
      <c r="B19" s="111">
        <f>'[23]Mar 2007 Abstract'!B19</f>
        <v>0</v>
      </c>
      <c r="C19" s="111">
        <f>'[23]Mar 2008 Abstract'!B19</f>
        <v>0</v>
      </c>
      <c r="D19" s="109">
        <v>0</v>
      </c>
      <c r="E19" s="110">
        <f t="shared" si="2"/>
        <v>0</v>
      </c>
    </row>
    <row r="20" spans="1:5" ht="12">
      <c r="A20" s="16" t="s">
        <v>147</v>
      </c>
      <c r="B20" s="111">
        <f>'[23]Mar 2007 Abstract'!B20</f>
        <v>4449</v>
      </c>
      <c r="C20" s="111">
        <f>'[23]Mar 2008 Abstract'!B20</f>
        <v>4203</v>
      </c>
      <c r="D20" s="109">
        <f>(C20-B20)/B20</f>
        <v>-0.05529332434254889</v>
      </c>
      <c r="E20" s="110">
        <f t="shared" si="2"/>
        <v>-246</v>
      </c>
    </row>
    <row r="21" spans="1:5" ht="12">
      <c r="A21" s="16" t="s">
        <v>148</v>
      </c>
      <c r="B21" s="111">
        <f>'[23]Mar 2007 Abstract'!B21</f>
        <v>0</v>
      </c>
      <c r="C21" s="111">
        <f>'[23]Mar 2008 Abstract'!B21</f>
        <v>0</v>
      </c>
      <c r="D21" s="109">
        <v>0</v>
      </c>
      <c r="E21" s="110">
        <f t="shared" si="2"/>
        <v>0</v>
      </c>
    </row>
    <row r="22" spans="1:5" ht="12">
      <c r="A22" s="16" t="s">
        <v>149</v>
      </c>
      <c r="B22" s="111">
        <f>'[23]Mar 2007 Abstract'!B22</f>
        <v>4449</v>
      </c>
      <c r="C22" s="111">
        <f>'[23]Mar 2008 Abstract'!B22</f>
        <v>4216</v>
      </c>
      <c r="D22" s="109">
        <f>(C22-B22)/B22</f>
        <v>-0.052371319397617445</v>
      </c>
      <c r="E22" s="110">
        <f t="shared" si="2"/>
        <v>-233</v>
      </c>
    </row>
    <row r="23" spans="1:5" ht="12">
      <c r="A23" s="16" t="s">
        <v>150</v>
      </c>
      <c r="B23" s="111">
        <f>'[23]Mar 2007 Abstract'!B23</f>
        <v>1340</v>
      </c>
      <c r="C23" s="111">
        <f>'[23]Mar 2008 Abstract'!B23</f>
        <v>1143</v>
      </c>
      <c r="D23" s="109">
        <f>(C23-B23)/B23</f>
        <v>-0.14701492537313432</v>
      </c>
      <c r="E23" s="110">
        <f t="shared" si="2"/>
        <v>-197</v>
      </c>
    </row>
    <row r="24" spans="1:5" ht="12">
      <c r="A24" s="16" t="s">
        <v>151</v>
      </c>
      <c r="B24" s="111">
        <f>'[23]Mar 2007 Abstract'!B24</f>
        <v>0</v>
      </c>
      <c r="C24" s="111">
        <f>'[23]Mar 2008 Abstract'!B24</f>
        <v>0</v>
      </c>
      <c r="D24" s="109">
        <v>0</v>
      </c>
      <c r="E24" s="110">
        <f t="shared" si="2"/>
        <v>0</v>
      </c>
    </row>
    <row r="25" spans="1:5" ht="12">
      <c r="A25" s="16" t="s">
        <v>152</v>
      </c>
      <c r="B25" s="111">
        <f>'[23]Mar 2007 Abstract'!B25</f>
        <v>104431</v>
      </c>
      <c r="C25" s="111">
        <f>'[23]Mar 2008 Abstract'!B25</f>
        <v>99999</v>
      </c>
      <c r="D25" s="109">
        <f>(C25-B25)/B25</f>
        <v>-0.04243950551081575</v>
      </c>
      <c r="E25" s="110">
        <f t="shared" si="2"/>
        <v>-4432</v>
      </c>
    </row>
    <row r="26" spans="1:5" ht="12">
      <c r="A26" s="62" t="s">
        <v>153</v>
      </c>
      <c r="B26" s="111">
        <f>'[23]Mar 2007 Abstract'!B26</f>
        <v>178460</v>
      </c>
      <c r="C26" s="111">
        <f>'[23]Mar 2008 Abstract'!B26</f>
        <v>161189</v>
      </c>
      <c r="D26" s="109">
        <f>(C26-B26)/B26</f>
        <v>-0.09677798946542643</v>
      </c>
      <c r="E26" s="110">
        <f t="shared" si="2"/>
        <v>-17271</v>
      </c>
    </row>
    <row r="27" spans="1:5" ht="12">
      <c r="A27" s="10"/>
      <c r="B27" s="111"/>
      <c r="C27" s="111"/>
      <c r="D27" s="112"/>
      <c r="E27" s="112"/>
    </row>
    <row r="28" spans="1:5" ht="12">
      <c r="A28" s="16" t="s">
        <v>154</v>
      </c>
      <c r="B28" s="111">
        <f>'[23]Mar 2007 Abstract'!B28</f>
        <v>46834</v>
      </c>
      <c r="C28" s="111">
        <f>'[23]Mar 2008 Abstract'!B28</f>
        <v>8376</v>
      </c>
      <c r="D28" s="109">
        <f>(C28-B28)/B28</f>
        <v>-0.8211555707392065</v>
      </c>
      <c r="E28" s="110">
        <f>C28-B28</f>
        <v>-38458</v>
      </c>
    </row>
    <row r="29" spans="1:5" ht="12">
      <c r="A29" s="10"/>
      <c r="B29" s="111"/>
      <c r="C29" s="111"/>
      <c r="D29" s="112"/>
      <c r="E29" s="112"/>
    </row>
    <row r="30" spans="1:5" ht="12">
      <c r="A30" s="9" t="s">
        <v>155</v>
      </c>
      <c r="B30" s="111">
        <f>'[23]Mar 2007 Abstract'!B30</f>
        <v>19967</v>
      </c>
      <c r="C30" s="111">
        <f>'[23]Mar 2008 Abstract'!B30</f>
        <v>3887</v>
      </c>
      <c r="D30" s="109">
        <f>(C30-B30)/B30</f>
        <v>-0.8053287925076376</v>
      </c>
      <c r="E30" s="110">
        <f>C30-B30</f>
        <v>-16080</v>
      </c>
    </row>
    <row r="31" spans="1:5" ht="12">
      <c r="A31" s="10"/>
      <c r="B31" s="111"/>
      <c r="C31" s="111"/>
      <c r="D31" s="113"/>
      <c r="E31" s="113"/>
    </row>
    <row r="32" spans="1:5" ht="12">
      <c r="A32" s="9" t="s">
        <v>156</v>
      </c>
      <c r="B32" s="111">
        <f>'[23]Mar 2007 Abstract'!B32</f>
        <v>26867</v>
      </c>
      <c r="C32" s="111">
        <f>'[23]Mar 2008 Abstract'!B32</f>
        <v>4489</v>
      </c>
      <c r="D32" s="109">
        <f>(C32-B32)/B32</f>
        <v>-0.8329177057356608</v>
      </c>
      <c r="E32" s="110">
        <f>C32-B32</f>
        <v>-22378</v>
      </c>
    </row>
    <row r="33" spans="1:5" ht="12">
      <c r="A33" s="10"/>
      <c r="B33" s="111"/>
      <c r="C33" s="111"/>
      <c r="D33" s="112"/>
      <c r="E33" s="112"/>
    </row>
    <row r="34" spans="1:5" ht="12">
      <c r="A34" s="9" t="s">
        <v>157</v>
      </c>
      <c r="B34" s="111">
        <f>'[23]Mar 2007 Abstract'!B34</f>
        <v>0</v>
      </c>
      <c r="C34" s="111">
        <f>'[23]Mar 2008 Abstract'!B34</f>
        <v>0</v>
      </c>
      <c r="D34" s="109" t="e">
        <f>(C34-B34)/B34</f>
        <v>#DIV/0!</v>
      </c>
      <c r="E34" s="110">
        <f>C34-B34</f>
        <v>0</v>
      </c>
    </row>
    <row r="35" spans="1:5" ht="12">
      <c r="A35" s="9" t="s">
        <v>155</v>
      </c>
      <c r="B35" s="111">
        <f>'[23]Mar 2007 Abstract'!B35</f>
        <v>0</v>
      </c>
      <c r="C35" s="111">
        <f>'[23]Mar 2008 Abstract'!B35</f>
        <v>0</v>
      </c>
      <c r="D35" s="109">
        <v>0</v>
      </c>
      <c r="E35" s="110">
        <f>C35-B35</f>
        <v>0</v>
      </c>
    </row>
    <row r="36" spans="1:5" ht="12">
      <c r="A36" s="9" t="s">
        <v>158</v>
      </c>
      <c r="B36" s="111">
        <f>'[23]Mar 2007 Abstract'!B36</f>
        <v>0</v>
      </c>
      <c r="C36" s="111">
        <f>'[23]Mar 2008 Abstract'!B36</f>
        <v>0</v>
      </c>
      <c r="D36" s="109" t="e">
        <f>(C36-B36)/B36</f>
        <v>#DIV/0!</v>
      </c>
      <c r="E36" s="110">
        <f>C36-B36</f>
        <v>0</v>
      </c>
    </row>
    <row r="37" spans="1:5" ht="12">
      <c r="A37" s="10"/>
      <c r="B37" s="111"/>
      <c r="C37" s="111"/>
      <c r="D37" s="112"/>
      <c r="E37" s="112"/>
    </row>
    <row r="38" spans="1:5" ht="12">
      <c r="A38" s="114" t="s">
        <v>159</v>
      </c>
      <c r="B38" s="111">
        <f>'[23]Mar 2007 Abstract'!B38</f>
        <v>26867</v>
      </c>
      <c r="C38" s="111">
        <f>'[23]Mar 2008 Abstract'!B38</f>
        <v>4489</v>
      </c>
      <c r="D38" s="109">
        <f>(C38-B38)/B38</f>
        <v>-0.8329177057356608</v>
      </c>
      <c r="E38" s="110">
        <f>C38-B38</f>
        <v>-22378</v>
      </c>
    </row>
    <row r="39" spans="1:5" ht="12">
      <c r="A39" s="17"/>
      <c r="B39" s="111"/>
      <c r="C39" s="111"/>
      <c r="D39" s="113"/>
      <c r="E39" s="113"/>
    </row>
    <row r="40" spans="1:5" ht="12">
      <c r="A40" s="9" t="s">
        <v>160</v>
      </c>
      <c r="B40" s="111"/>
      <c r="C40" s="111"/>
      <c r="D40" s="109">
        <v>0</v>
      </c>
      <c r="E40" s="110">
        <f>C40-B40</f>
        <v>0</v>
      </c>
    </row>
    <row r="41" spans="1:5" ht="12">
      <c r="A41" s="115" t="s">
        <v>161</v>
      </c>
      <c r="B41" s="108">
        <f>'[23]Mar 2007 Abstract'!B41</f>
        <v>26867</v>
      </c>
      <c r="C41" s="108">
        <f>'[23]Mar 2008 Abstract'!B41</f>
        <v>4489</v>
      </c>
      <c r="D41" s="109">
        <f>(C41-B41)/B41</f>
        <v>-0.8329177057356608</v>
      </c>
      <c r="E41" s="116">
        <f>C41-B41</f>
        <v>-22378</v>
      </c>
    </row>
    <row r="42" spans="2:5" ht="12">
      <c r="B42" s="74"/>
      <c r="C42" s="74"/>
      <c r="D42" s="74"/>
      <c r="E42" s="74"/>
    </row>
    <row r="43" spans="2:5" ht="12">
      <c r="B43" s="74"/>
      <c r="C43" s="74"/>
      <c r="D43" s="74"/>
      <c r="E43" s="74"/>
    </row>
    <row r="44" spans="2:5" ht="12">
      <c r="B44" s="74"/>
      <c r="C44" s="74"/>
      <c r="D44" s="74"/>
      <c r="E44" s="74"/>
    </row>
    <row r="45" spans="2:5" ht="12">
      <c r="B45" s="74"/>
      <c r="C45" s="74"/>
      <c r="D45" s="74"/>
      <c r="E45" s="74"/>
    </row>
    <row r="46" spans="2:5" ht="12">
      <c r="B46" s="74"/>
      <c r="C46" s="74"/>
      <c r="D46" s="74"/>
      <c r="E46" s="74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Financial Institutions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PCARROLL</dc:creator>
  <cp:keywords/>
  <dc:description/>
  <cp:lastModifiedBy>adelacruz</cp:lastModifiedBy>
  <cp:lastPrinted>2008-07-02T23:28:28Z</cp:lastPrinted>
  <dcterms:created xsi:type="dcterms:W3CDTF">2007-08-22T16:49:29Z</dcterms:created>
  <dcterms:modified xsi:type="dcterms:W3CDTF">2008-07-09T18:35:03Z</dcterms:modified>
  <cp:category/>
  <cp:version/>
  <cp:contentType/>
  <cp:contentStatus/>
</cp:coreProperties>
</file>